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I:\Licitacoes-GLC\EDI\Entrada\Engenharia\2021\0000125-2021\"/>
    </mc:Choice>
  </mc:AlternateContent>
  <bookViews>
    <workbookView xWindow="-108" yWindow="-108" windowWidth="23256" windowHeight="12576"/>
  </bookViews>
  <sheets>
    <sheet name="PLANILHA ORÇAMENTÁRIA" sheetId="15" r:id="rId1"/>
    <sheet name="BDI" sheetId="17" r:id="rId2"/>
    <sheet name="CRONOGRAMA" sheetId="16" r:id="rId3"/>
  </sheets>
  <definedNames>
    <definedName name="_xlnm.Print_Area" localSheetId="1">BDI!$A$1:$I$33</definedName>
    <definedName name="_xlnm.Print_Area" localSheetId="2">CRONOGRAMA!$A$1:$L$70</definedName>
    <definedName name="_xlnm.Print_Area" localSheetId="0">'PLANILHA ORÇAMENTÁRIA'!$A$1:$J$514</definedName>
    <definedName name="CPUSINAPI">#REF!</definedName>
    <definedName name="_xlnm.Print_Titles" localSheetId="0">'PLANILHA ORÇAMENTÁRIA'!$11:$12</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8" i="15" l="1"/>
  <c r="E528" i="15"/>
  <c r="G519" i="15"/>
  <c r="G520" i="15"/>
  <c r="G521" i="15"/>
  <c r="E522" i="15"/>
  <c r="F522" i="15"/>
  <c r="G522" i="15" l="1"/>
  <c r="G255" i="15"/>
  <c r="G266" i="15"/>
  <c r="G265" i="15"/>
  <c r="G264" i="15"/>
  <c r="G263" i="15"/>
  <c r="G262" i="15"/>
  <c r="G261" i="15"/>
  <c r="G260" i="15"/>
  <c r="G259" i="15"/>
  <c r="G257" i="15"/>
  <c r="G256" i="15"/>
  <c r="G254" i="15"/>
  <c r="G253" i="15"/>
  <c r="G252" i="15"/>
  <c r="G251" i="15"/>
  <c r="G249" i="15"/>
  <c r="G248" i="15"/>
  <c r="G511" i="15" l="1"/>
  <c r="G510" i="15"/>
  <c r="G509" i="15"/>
  <c r="G508" i="15"/>
  <c r="J507" i="15"/>
  <c r="I507" i="15"/>
  <c r="H507" i="15"/>
  <c r="G507" i="15"/>
  <c r="G506" i="15"/>
  <c r="G505" i="15"/>
  <c r="G504" i="15"/>
  <c r="G503" i="15"/>
  <c r="G502" i="15"/>
  <c r="G501" i="15"/>
  <c r="G500" i="15"/>
  <c r="G498" i="15"/>
  <c r="G497" i="15"/>
  <c r="G496" i="15"/>
  <c r="G495" i="15"/>
  <c r="G494" i="15"/>
  <c r="G493" i="15"/>
  <c r="G492" i="15"/>
  <c r="G491" i="15"/>
  <c r="G490" i="15"/>
  <c r="G489" i="15"/>
  <c r="G488" i="15"/>
  <c r="G485" i="15" l="1"/>
  <c r="G483" i="15"/>
  <c r="G482" i="15"/>
  <c r="G481" i="15"/>
  <c r="G480" i="15"/>
  <c r="G478" i="15"/>
  <c r="G477" i="15"/>
  <c r="G476" i="15"/>
  <c r="G475" i="15"/>
  <c r="G472" i="15"/>
  <c r="G471" i="15"/>
  <c r="G470" i="15"/>
  <c r="G469" i="15"/>
  <c r="G468" i="15"/>
  <c r="G467" i="15"/>
  <c r="G466" i="15"/>
  <c r="G465" i="15"/>
  <c r="G464" i="15"/>
  <c r="G463" i="15"/>
  <c r="G462" i="15"/>
  <c r="G461" i="15"/>
  <c r="G460" i="15"/>
  <c r="G459" i="15"/>
  <c r="G458" i="15"/>
  <c r="G456" i="15"/>
  <c r="G455" i="15"/>
  <c r="G454" i="15"/>
  <c r="G453" i="15"/>
  <c r="G452" i="15"/>
  <c r="G451" i="15"/>
  <c r="G449" i="15"/>
  <c r="G448" i="15"/>
  <c r="G446" i="15"/>
  <c r="G445" i="15"/>
  <c r="G444" i="15"/>
  <c r="G443" i="15"/>
  <c r="G442" i="15"/>
  <c r="G441" i="15"/>
  <c r="G439" i="15"/>
  <c r="G438" i="15"/>
  <c r="G435" i="15"/>
  <c r="G434" i="15"/>
  <c r="G433" i="15"/>
  <c r="G432" i="15"/>
  <c r="G428" i="15"/>
  <c r="G427" i="15"/>
  <c r="G426" i="15"/>
  <c r="G425" i="15"/>
  <c r="G424" i="15"/>
  <c r="G423" i="15"/>
  <c r="G422" i="15"/>
  <c r="G421" i="15"/>
  <c r="G420" i="15"/>
  <c r="G419" i="15"/>
  <c r="G418" i="15"/>
  <c r="G417" i="15"/>
  <c r="G416" i="15"/>
  <c r="G415" i="15"/>
  <c r="G414" i="15"/>
  <c r="G412" i="15"/>
  <c r="G411" i="15"/>
  <c r="G409" i="15"/>
  <c r="G407" i="15"/>
  <c r="G406" i="15"/>
  <c r="G404" i="15"/>
  <c r="G403" i="15"/>
  <c r="G402" i="15"/>
  <c r="G401" i="15"/>
  <c r="G400" i="15"/>
  <c r="G399" i="15"/>
  <c r="G398" i="15"/>
  <c r="G396" i="15"/>
  <c r="G395" i="15"/>
  <c r="G394" i="15"/>
  <c r="G393" i="15"/>
  <c r="G392" i="15"/>
  <c r="G391" i="15"/>
  <c r="G390" i="15"/>
  <c r="G389" i="15"/>
  <c r="G388" i="15"/>
  <c r="G387" i="15"/>
  <c r="G386" i="15"/>
  <c r="G384" i="15"/>
  <c r="G383" i="15"/>
  <c r="G382" i="15"/>
  <c r="G381" i="15"/>
  <c r="G380" i="15"/>
  <c r="G379" i="15"/>
  <c r="G378" i="15"/>
  <c r="G377" i="15"/>
  <c r="G376" i="15"/>
  <c r="G374" i="15"/>
  <c r="G373" i="15"/>
  <c r="G372" i="15"/>
  <c r="G371" i="15"/>
  <c r="G369" i="15"/>
  <c r="G368" i="15"/>
  <c r="G367" i="15"/>
  <c r="G365" i="15"/>
  <c r="G364" i="15"/>
  <c r="G363" i="15"/>
  <c r="G362" i="15"/>
  <c r="G361" i="15"/>
  <c r="G359" i="15"/>
  <c r="G358" i="15"/>
  <c r="G357" i="15"/>
  <c r="G356" i="15"/>
  <c r="G355" i="15"/>
  <c r="K354" i="15" l="1"/>
  <c r="K474" i="15"/>
  <c r="D63" i="16" s="1"/>
  <c r="K429" i="15"/>
  <c r="D61" i="16" s="1"/>
  <c r="G220" i="15"/>
  <c r="G219" i="15"/>
  <c r="G218" i="15"/>
  <c r="G217" i="15"/>
  <c r="G216" i="15"/>
  <c r="G215" i="15"/>
  <c r="G214" i="15"/>
  <c r="G212" i="15"/>
  <c r="G211" i="15"/>
  <c r="I210" i="15"/>
  <c r="G210" i="15"/>
  <c r="I209" i="15"/>
  <c r="G209" i="15"/>
  <c r="I208" i="15"/>
  <c r="G208" i="15"/>
  <c r="G61" i="15" l="1"/>
  <c r="G36" i="15" l="1"/>
  <c r="G32" i="15"/>
  <c r="D13" i="17" l="1"/>
  <c r="D21" i="17" s="1"/>
  <c r="G109" i="15"/>
  <c r="G59" i="15"/>
  <c r="L3" i="16" l="1"/>
  <c r="G3" i="15"/>
  <c r="G89" i="15"/>
  <c r="G60" i="15"/>
  <c r="G110" i="15"/>
  <c r="G169" i="15"/>
  <c r="G170" i="15"/>
  <c r="G148" i="15"/>
  <c r="G143" i="15"/>
  <c r="G107" i="15" l="1"/>
  <c r="G104" i="15"/>
  <c r="G105" i="15" l="1"/>
  <c r="G130" i="15"/>
  <c r="G129" i="15"/>
  <c r="G244" i="15"/>
  <c r="G108" i="15" l="1"/>
  <c r="G106" i="15"/>
  <c r="G20" i="15"/>
  <c r="G19" i="15"/>
  <c r="G64" i="15" l="1"/>
  <c r="G134" i="15" l="1"/>
  <c r="G121" i="15"/>
  <c r="G142" i="15" l="1"/>
  <c r="G141" i="15"/>
  <c r="G140" i="15"/>
  <c r="G139" i="15"/>
  <c r="O57" i="16" l="1"/>
  <c r="O56" i="16"/>
  <c r="N56" i="16"/>
  <c r="B56" i="16"/>
  <c r="G350" i="15" l="1"/>
  <c r="K349" i="15" s="1"/>
  <c r="D56" i="16" l="1"/>
  <c r="H57" i="16" s="1"/>
  <c r="N57" i="16" s="1"/>
  <c r="G62" i="15"/>
  <c r="G74" i="15" l="1"/>
  <c r="G120" i="15"/>
  <c r="G122" i="15"/>
  <c r="G123" i="15"/>
  <c r="G124" i="15"/>
  <c r="G125" i="15"/>
  <c r="G126" i="15"/>
  <c r="G127" i="15"/>
  <c r="G128" i="15"/>
  <c r="G37" i="15"/>
  <c r="K118" i="15" l="1"/>
  <c r="B54" i="16" l="1"/>
  <c r="O55" i="16"/>
  <c r="O54" i="16"/>
  <c r="N54" i="16"/>
  <c r="G348" i="15"/>
  <c r="K347" i="15" s="1"/>
  <c r="G151" i="15"/>
  <c r="G159" i="15" l="1"/>
  <c r="D54" i="16"/>
  <c r="H55" i="16" s="1"/>
  <c r="N55" i="16" l="1"/>
  <c r="G160" i="15" l="1"/>
  <c r="G166" i="15"/>
  <c r="G167" i="15"/>
  <c r="B39" i="16" l="1"/>
  <c r="B37" i="16"/>
  <c r="B35" i="16"/>
  <c r="B33" i="16"/>
  <c r="B31" i="16"/>
  <c r="B29" i="16"/>
  <c r="B27" i="16"/>
  <c r="B25" i="16"/>
  <c r="B23" i="16"/>
  <c r="B21" i="16"/>
  <c r="B19" i="16"/>
  <c r="B17" i="16"/>
  <c r="B15" i="16"/>
  <c r="G346" i="15" l="1"/>
  <c r="K345" i="15" s="1"/>
  <c r="I204" i="15"/>
  <c r="O66" i="16" l="1"/>
  <c r="O65" i="16"/>
  <c r="N65" i="16"/>
  <c r="O64" i="16"/>
  <c r="O63" i="16"/>
  <c r="N63" i="16"/>
  <c r="O62" i="16"/>
  <c r="O61" i="16"/>
  <c r="N61" i="16"/>
  <c r="O60" i="16"/>
  <c r="O59" i="16"/>
  <c r="N59" i="16"/>
  <c r="O53" i="16"/>
  <c r="O52" i="16"/>
  <c r="N52" i="16"/>
  <c r="O51" i="16"/>
  <c r="O50" i="16"/>
  <c r="N50" i="16"/>
  <c r="O49" i="16"/>
  <c r="O48" i="16"/>
  <c r="N48" i="16"/>
  <c r="O47" i="16"/>
  <c r="O46" i="16"/>
  <c r="N46" i="16"/>
  <c r="O45" i="16"/>
  <c r="O44" i="16"/>
  <c r="N44" i="16"/>
  <c r="O42" i="16"/>
  <c r="O41" i="16"/>
  <c r="N41" i="16"/>
  <c r="O40" i="16"/>
  <c r="O39" i="16"/>
  <c r="N39" i="16"/>
  <c r="O38" i="16"/>
  <c r="O37" i="16"/>
  <c r="N37" i="16"/>
  <c r="O36" i="16"/>
  <c r="O35" i="16"/>
  <c r="N35" i="16"/>
  <c r="O34" i="16"/>
  <c r="O33" i="16"/>
  <c r="N33" i="16"/>
  <c r="O32" i="16"/>
  <c r="O31" i="16"/>
  <c r="N31" i="16"/>
  <c r="O30" i="16"/>
  <c r="O29" i="16"/>
  <c r="N29" i="16"/>
  <c r="O28" i="16"/>
  <c r="O27" i="16"/>
  <c r="N27" i="16"/>
  <c r="O26" i="16"/>
  <c r="O25" i="16"/>
  <c r="N25" i="16"/>
  <c r="O24" i="16"/>
  <c r="O23" i="16"/>
  <c r="N23" i="16"/>
  <c r="O22" i="16"/>
  <c r="O21" i="16"/>
  <c r="N21" i="16"/>
  <c r="O20" i="16"/>
  <c r="O19" i="16"/>
  <c r="N19" i="16"/>
  <c r="O18" i="16"/>
  <c r="O17" i="16"/>
  <c r="N17" i="16"/>
  <c r="O16" i="16"/>
  <c r="D52" i="16" l="1"/>
  <c r="H53" i="16" s="1"/>
  <c r="J53" i="16" l="1"/>
  <c r="F53" i="16"/>
  <c r="N53" i="16" l="1"/>
  <c r="G112" i="15" l="1"/>
  <c r="G113" i="15"/>
  <c r="K111" i="15" l="1"/>
  <c r="G173" i="15" l="1"/>
  <c r="K172" i="15" s="1"/>
  <c r="D37" i="16" l="1"/>
  <c r="L38" i="16" s="1"/>
  <c r="N38" i="16" s="1"/>
  <c r="G117" i="15" l="1"/>
  <c r="G235" i="15" l="1"/>
  <c r="G116" i="15" l="1"/>
  <c r="K114" i="15" s="1"/>
  <c r="K246" i="15" l="1"/>
  <c r="D41" i="16" s="1"/>
  <c r="J42" i="16" s="1"/>
  <c r="D31" i="16"/>
  <c r="H32" i="16" l="1"/>
  <c r="F32" i="16"/>
  <c r="J32" i="16"/>
  <c r="H42" i="16"/>
  <c r="N42" i="16" s="1"/>
  <c r="G344" i="15"/>
  <c r="G343" i="15"/>
  <c r="G342" i="15"/>
  <c r="G341" i="15"/>
  <c r="G339" i="15"/>
  <c r="G338" i="15"/>
  <c r="G337" i="15"/>
  <c r="G336" i="15"/>
  <c r="G335" i="15"/>
  <c r="G334" i="15"/>
  <c r="G333" i="15"/>
  <c r="G332" i="15"/>
  <c r="G331" i="15"/>
  <c r="G319" i="15"/>
  <c r="G318" i="15"/>
  <c r="G317" i="15"/>
  <c r="G315" i="15"/>
  <c r="G314" i="15"/>
  <c r="G313" i="15"/>
  <c r="G312" i="15"/>
  <c r="G311" i="15"/>
  <c r="G310" i="15"/>
  <c r="G309" i="15"/>
  <c r="G308" i="15"/>
  <c r="G307" i="15"/>
  <c r="G306" i="15"/>
  <c r="G288" i="15"/>
  <c r="G287" i="15"/>
  <c r="G286" i="15"/>
  <c r="G285" i="15"/>
  <c r="G284" i="15"/>
  <c r="G283" i="15"/>
  <c r="G282" i="15"/>
  <c r="G281" i="15"/>
  <c r="G280" i="15"/>
  <c r="G279" i="15"/>
  <c r="G278" i="15"/>
  <c r="G277" i="15"/>
  <c r="G276" i="15"/>
  <c r="G275" i="15"/>
  <c r="G274" i="15"/>
  <c r="G273" i="15"/>
  <c r="G272" i="15"/>
  <c r="G271" i="15"/>
  <c r="G270" i="15"/>
  <c r="G171" i="15"/>
  <c r="G165" i="15"/>
  <c r="G164" i="15"/>
  <c r="G163" i="15"/>
  <c r="G162" i="15"/>
  <c r="G158" i="15"/>
  <c r="G157" i="15"/>
  <c r="G156" i="15"/>
  <c r="G154" i="15"/>
  <c r="G153" i="15"/>
  <c r="G152" i="15"/>
  <c r="G150" i="15"/>
  <c r="G149" i="15"/>
  <c r="G146" i="15"/>
  <c r="G145" i="15"/>
  <c r="G144" i="15"/>
  <c r="G136" i="15"/>
  <c r="G135" i="15"/>
  <c r="G133" i="15"/>
  <c r="D29" i="16"/>
  <c r="G88" i="15"/>
  <c r="G87" i="15"/>
  <c r="G53" i="15"/>
  <c r="F512" i="15"/>
  <c r="L174" i="15" l="1"/>
  <c r="K269" i="15"/>
  <c r="D44" i="16" s="1"/>
  <c r="K131" i="15"/>
  <c r="D35" i="16" s="1"/>
  <c r="L36" i="16" s="1"/>
  <c r="K340" i="15"/>
  <c r="D50" i="16" s="1"/>
  <c r="F51" i="16" s="1"/>
  <c r="K486" i="15"/>
  <c r="D65" i="16" s="1"/>
  <c r="N32" i="16"/>
  <c r="J30" i="16"/>
  <c r="H30" i="16"/>
  <c r="E512" i="15"/>
  <c r="M512" i="15" s="1"/>
  <c r="J51" i="16" l="1"/>
  <c r="H51" i="16"/>
  <c r="N30" i="16"/>
  <c r="F64" i="16"/>
  <c r="J64" i="16"/>
  <c r="L64" i="16"/>
  <c r="H64" i="16"/>
  <c r="J66" i="16"/>
  <c r="L66" i="16"/>
  <c r="H66" i="16"/>
  <c r="F66" i="16"/>
  <c r="J36" i="16"/>
  <c r="N36" i="16" s="1"/>
  <c r="N51" i="16" l="1"/>
  <c r="L45" i="16"/>
  <c r="J45" i="16"/>
  <c r="H45" i="16"/>
  <c r="F45" i="16"/>
  <c r="N66" i="16"/>
  <c r="N64" i="16"/>
  <c r="G230" i="15"/>
  <c r="G227" i="15"/>
  <c r="G233" i="15"/>
  <c r="G229" i="15"/>
  <c r="G232" i="15"/>
  <c r="N45" i="16" l="1"/>
  <c r="G231" i="15"/>
  <c r="G243" i="15"/>
  <c r="G186" i="15"/>
  <c r="G206" i="15"/>
  <c r="G222" i="15"/>
  <c r="G223" i="15"/>
  <c r="G225" i="15"/>
  <c r="G238" i="15"/>
  <c r="G239" i="15"/>
  <c r="G185" i="15"/>
  <c r="G203" i="15"/>
  <c r="G176" i="15"/>
  <c r="G224" i="15"/>
  <c r="G226" i="15"/>
  <c r="G237" i="15"/>
  <c r="G241" i="15"/>
  <c r="G242" i="15"/>
  <c r="G204" i="15" l="1"/>
  <c r="G240" i="15"/>
  <c r="G191" i="15"/>
  <c r="G194" i="15"/>
  <c r="G193" i="15"/>
  <c r="G192" i="15"/>
  <c r="G190" i="15"/>
  <c r="G189" i="15"/>
  <c r="G188" i="15" l="1"/>
  <c r="G183" i="15"/>
  <c r="G178" i="15"/>
  <c r="G198" i="15"/>
  <c r="G187" i="15"/>
  <c r="G181" i="15"/>
  <c r="G177" i="15"/>
  <c r="G182" i="15"/>
  <c r="G180" i="15"/>
  <c r="G179" i="15"/>
  <c r="G197" i="15"/>
  <c r="G199" i="15"/>
  <c r="G202" i="15"/>
  <c r="G184" i="15"/>
  <c r="G196" i="15"/>
  <c r="G207" i="15"/>
  <c r="G200" i="15"/>
  <c r="G201" i="15" l="1"/>
  <c r="E351" i="15" l="1"/>
  <c r="F351" i="15"/>
  <c r="G50" i="15"/>
  <c r="G298" i="15"/>
  <c r="G290" i="15"/>
  <c r="G291" i="15"/>
  <c r="G301" i="15"/>
  <c r="G299" i="15"/>
  <c r="G320" i="15"/>
  <c r="M351" i="15" l="1"/>
  <c r="Q58" i="16" s="1"/>
  <c r="G292" i="15"/>
  <c r="G57" i="15"/>
  <c r="G321" i="15"/>
  <c r="G300" i="15"/>
  <c r="G293" i="15" l="1"/>
  <c r="G302" i="15"/>
  <c r="G322" i="15"/>
  <c r="G294" i="15" l="1"/>
  <c r="G303" i="15"/>
  <c r="G323" i="15"/>
  <c r="G295" i="15" l="1"/>
  <c r="G304" i="15"/>
  <c r="G324" i="15"/>
  <c r="G296" i="15" l="1"/>
  <c r="G305" i="15"/>
  <c r="G325" i="15"/>
  <c r="G297" i="15" l="1"/>
  <c r="K289" i="15" s="1"/>
  <c r="G326" i="15"/>
  <c r="D46" i="16" l="1"/>
  <c r="G327" i="15"/>
  <c r="J47" i="16" l="1"/>
  <c r="H47" i="16"/>
  <c r="F47" i="16"/>
  <c r="G328" i="15"/>
  <c r="N47" i="16" l="1"/>
  <c r="G329" i="15"/>
  <c r="G330" i="15" l="1"/>
  <c r="K316" i="15" l="1"/>
  <c r="K351" i="15" s="1"/>
  <c r="L345" i="15"/>
  <c r="G351" i="15"/>
  <c r="D48" i="16" l="1"/>
  <c r="D43" i="16" s="1"/>
  <c r="N351" i="15"/>
  <c r="G245" i="15"/>
  <c r="K174" i="15" s="1"/>
  <c r="D39" i="16" l="1"/>
  <c r="J49" i="16"/>
  <c r="F49" i="16"/>
  <c r="H49" i="16"/>
  <c r="P58" i="16"/>
  <c r="R58" i="16" s="1"/>
  <c r="J40" i="16" l="1"/>
  <c r="F40" i="16"/>
  <c r="L40" i="16"/>
  <c r="H40" i="16"/>
  <c r="N49" i="16"/>
  <c r="G98" i="15"/>
  <c r="G85" i="15"/>
  <c r="G92" i="15"/>
  <c r="G93" i="15"/>
  <c r="G95" i="15"/>
  <c r="G80" i="15"/>
  <c r="G81" i="15"/>
  <c r="G82" i="15"/>
  <c r="G97" i="15"/>
  <c r="N40" i="16" l="1"/>
  <c r="G83" i="15"/>
  <c r="G94" i="15"/>
  <c r="G84" i="15"/>
  <c r="G54" i="15"/>
  <c r="G44" i="15"/>
  <c r="G45" i="15"/>
  <c r="K51" i="15" l="1"/>
  <c r="D19" i="16" s="1"/>
  <c r="G86" i="15"/>
  <c r="J20" i="16" l="1"/>
  <c r="L20" i="16"/>
  <c r="G77" i="15"/>
  <c r="N20" i="16" l="1"/>
  <c r="G28" i="15"/>
  <c r="G34" i="15"/>
  <c r="G39" i="15"/>
  <c r="G26" i="15" l="1"/>
  <c r="G23" i="15"/>
  <c r="G35" i="15"/>
  <c r="G25" i="15"/>
  <c r="G79" i="15"/>
  <c r="K78" i="15" s="1"/>
  <c r="G56" i="15"/>
  <c r="G63" i="15"/>
  <c r="G65" i="15"/>
  <c r="G66" i="15"/>
  <c r="G70" i="15"/>
  <c r="G73" i="15"/>
  <c r="G71" i="15"/>
  <c r="G27" i="15"/>
  <c r="G30" i="15"/>
  <c r="G31" i="15"/>
  <c r="G33" i="15"/>
  <c r="G42" i="15"/>
  <c r="G46" i="15"/>
  <c r="G47" i="15"/>
  <c r="G38" i="15"/>
  <c r="K40" i="15" l="1"/>
  <c r="D17" i="16" s="1"/>
  <c r="D25" i="16"/>
  <c r="G29" i="15"/>
  <c r="G75" i="15"/>
  <c r="G72" i="15"/>
  <c r="G58" i="15"/>
  <c r="K55" i="15" s="1"/>
  <c r="K67" i="15" l="1"/>
  <c r="D23" i="16" s="1"/>
  <c r="J24" i="16" s="1"/>
  <c r="D21" i="16"/>
  <c r="H18" i="16"/>
  <c r="F18" i="16"/>
  <c r="J18" i="16"/>
  <c r="L26" i="16"/>
  <c r="J26" i="16"/>
  <c r="J22" i="16" l="1"/>
  <c r="H22" i="16"/>
  <c r="L22" i="16"/>
  <c r="F22" i="16"/>
  <c r="F24" i="16"/>
  <c r="H24" i="16"/>
  <c r="N18" i="16"/>
  <c r="N26" i="16"/>
  <c r="N22" i="16" l="1"/>
  <c r="N24" i="16"/>
  <c r="G18" i="15"/>
  <c r="G17" i="15"/>
  <c r="G22" i="15" l="1"/>
  <c r="K15" i="15" s="1"/>
  <c r="D33" i="16" l="1"/>
  <c r="L34" i="16" s="1"/>
  <c r="N34" i="16" s="1"/>
  <c r="K512" i="15" l="1"/>
  <c r="G512" i="15"/>
  <c r="G528" i="15" s="1"/>
  <c r="J62" i="16"/>
  <c r="D59" i="16" l="1"/>
  <c r="D58" i="16" s="1"/>
  <c r="H62" i="16"/>
  <c r="L62" i="16"/>
  <c r="F62" i="16"/>
  <c r="D15" i="16"/>
  <c r="F60" i="16" l="1"/>
  <c r="Q67" i="16"/>
  <c r="N512" i="15"/>
  <c r="L60" i="16"/>
  <c r="J60" i="16"/>
  <c r="H60" i="16"/>
  <c r="P67" i="16"/>
  <c r="N62" i="16"/>
  <c r="L16" i="16"/>
  <c r="J16" i="16"/>
  <c r="F16" i="16"/>
  <c r="H16" i="16"/>
  <c r="N60" i="16" l="1"/>
  <c r="N16" i="16"/>
  <c r="F267" i="15" l="1"/>
  <c r="G100" i="15"/>
  <c r="F513" i="15" l="1"/>
  <c r="E267" i="15"/>
  <c r="E513" i="15" s="1"/>
  <c r="G103" i="15"/>
  <c r="G102" i="15"/>
  <c r="G101" i="15"/>
  <c r="L118" i="15" l="1"/>
  <c r="L514" i="15" s="1"/>
  <c r="K90" i="15"/>
  <c r="M267" i="15"/>
  <c r="K267" i="15" s="1"/>
  <c r="G267" i="15"/>
  <c r="G513" i="15" s="1"/>
  <c r="E514" i="15"/>
  <c r="F514" i="15"/>
  <c r="N73" i="16" l="1"/>
  <c r="G514" i="15"/>
  <c r="Q69" i="16" s="1"/>
  <c r="K514" i="15"/>
  <c r="M514" i="15"/>
  <c r="D27" i="16"/>
  <c r="P43" i="16" s="1"/>
  <c r="N267" i="15" l="1"/>
  <c r="Q43" i="16"/>
  <c r="L28" i="16"/>
  <c r="F28" i="16"/>
  <c r="J28" i="16"/>
  <c r="H28" i="16"/>
  <c r="D14" i="16"/>
  <c r="R67" i="16"/>
  <c r="Q68" i="16" l="1"/>
  <c r="D67" i="16"/>
  <c r="J67" i="16"/>
  <c r="J72" i="16"/>
  <c r="L72" i="16"/>
  <c r="L67" i="16"/>
  <c r="P68" i="16"/>
  <c r="R43" i="16"/>
  <c r="H72" i="16"/>
  <c r="H67" i="16"/>
  <c r="N28" i="16"/>
  <c r="N67" i="16" s="1"/>
  <c r="F72" i="16"/>
  <c r="F67" i="16"/>
  <c r="D69" i="16" l="1"/>
  <c r="P69" i="16" s="1"/>
  <c r="R69" i="16" s="1"/>
  <c r="N75" i="16"/>
  <c r="R68" i="16"/>
  <c r="H73" i="16"/>
  <c r="L73" i="16"/>
  <c r="J73" i="16"/>
  <c r="I68" i="16"/>
  <c r="I69" i="16"/>
  <c r="E69" i="16"/>
  <c r="O67" i="16"/>
  <c r="O68" i="16" s="1"/>
  <c r="E68" i="16"/>
  <c r="F73" i="16"/>
  <c r="N72" i="16"/>
  <c r="N74" i="16" s="1"/>
  <c r="G68" i="16"/>
  <c r="G69" i="16"/>
  <c r="K68" i="16"/>
  <c r="K69" i="16"/>
  <c r="D68" i="16" l="1"/>
  <c r="N69" i="16"/>
  <c r="O69" i="16" s="1"/>
</calcChain>
</file>

<file path=xl/sharedStrings.xml><?xml version="1.0" encoding="utf-8"?>
<sst xmlns="http://schemas.openxmlformats.org/spreadsheetml/2006/main" count="2402" uniqueCount="1059">
  <si>
    <t>ITEM</t>
  </si>
  <si>
    <t>5.1</t>
  </si>
  <si>
    <t>3.1</t>
  </si>
  <si>
    <t>3.1.1</t>
  </si>
  <si>
    <t>4.1</t>
  </si>
  <si>
    <t>1.1</t>
  </si>
  <si>
    <t>1.1.2</t>
  </si>
  <si>
    <t>1.2</t>
  </si>
  <si>
    <t>1.3</t>
  </si>
  <si>
    <t>INSTALAÇÕES PROVISÓRIAS</t>
  </si>
  <si>
    <t>1.2.1</t>
  </si>
  <si>
    <t>1.2.2</t>
  </si>
  <si>
    <t>1.3.2</t>
  </si>
  <si>
    <t>1.4</t>
  </si>
  <si>
    <t>1.5</t>
  </si>
  <si>
    <t>1.6.1</t>
  </si>
  <si>
    <t>1.6.2</t>
  </si>
  <si>
    <t>1.6.3</t>
  </si>
  <si>
    <t>1.4.1</t>
  </si>
  <si>
    <t>2.1</t>
  </si>
  <si>
    <t>2.1.1</t>
  </si>
  <si>
    <t>2.2</t>
  </si>
  <si>
    <t>2.2.1</t>
  </si>
  <si>
    <t>2.2.3</t>
  </si>
  <si>
    <t>2.2.4</t>
  </si>
  <si>
    <t>2.2.2</t>
  </si>
  <si>
    <t>2.3</t>
  </si>
  <si>
    <t>3.2</t>
  </si>
  <si>
    <t>4.2</t>
  </si>
  <si>
    <t>4.3</t>
  </si>
  <si>
    <t>DESCRIÇÃO</t>
  </si>
  <si>
    <t>TOTAL</t>
  </si>
  <si>
    <t>SINAPI</t>
  </si>
  <si>
    <t>1.4.2</t>
  </si>
  <si>
    <t>MATERIAL</t>
  </si>
  <si>
    <t>CUSTO TOTAL</t>
  </si>
  <si>
    <t>74130/1</t>
  </si>
  <si>
    <t>74130/4</t>
  </si>
  <si>
    <t>74130/5</t>
  </si>
  <si>
    <t>74130/7</t>
  </si>
  <si>
    <t>74131/6</t>
  </si>
  <si>
    <t>74131/7</t>
  </si>
  <si>
    <t>74131/8</t>
  </si>
  <si>
    <t>COTAÇÃO</t>
  </si>
  <si>
    <t>8.1</t>
  </si>
  <si>
    <t>9.1</t>
  </si>
  <si>
    <t>1.1.1</t>
  </si>
  <si>
    <t>1.2.3</t>
  </si>
  <si>
    <t>Placas de obra</t>
  </si>
  <si>
    <t>1.3.3</t>
  </si>
  <si>
    <t>1.6</t>
  </si>
  <si>
    <t>2.4</t>
  </si>
  <si>
    <t>2.5</t>
  </si>
  <si>
    <t>PAREDE DE ALVENARIA</t>
  </si>
  <si>
    <t>PAREDE DE GESSO</t>
  </si>
  <si>
    <t>FORRO LEVE</t>
  </si>
  <si>
    <t>4.4</t>
  </si>
  <si>
    <t>4.5</t>
  </si>
  <si>
    <t>4.6</t>
  </si>
  <si>
    <t>10.1</t>
  </si>
  <si>
    <t>10.1.1</t>
  </si>
  <si>
    <t>12.1</t>
  </si>
  <si>
    <t>11.1.1</t>
  </si>
  <si>
    <t>PROGRAMAÇÃO VISUAL INTERNA</t>
  </si>
  <si>
    <t>13.1</t>
  </si>
  <si>
    <t>11.1</t>
  </si>
  <si>
    <t>2.5.2</t>
  </si>
  <si>
    <t>Remoção de louças sanitárias</t>
  </si>
  <si>
    <t>Parede de gesso acartonado espessura 10cm</t>
  </si>
  <si>
    <t>Parede de tijolos furados 15cm</t>
  </si>
  <si>
    <t>Chapisco 0,5cm</t>
  </si>
  <si>
    <t>Regularização com piso cimentado sob as áreas  de pisos colados espessura variável</t>
  </si>
  <si>
    <t>Raspagem  e lixação da pintura antiga</t>
  </si>
  <si>
    <t>Tinta esmalte sobre esquadrias de ferro</t>
  </si>
  <si>
    <t>Tinta esmalte sobre esquadrias de madeira existentes repintura</t>
  </si>
  <si>
    <t>Capas assentos preferenciais</t>
  </si>
  <si>
    <t>Demolição de alvenarias de tijolos cerâmicos</t>
  </si>
  <si>
    <t>Emboço e=2cm</t>
  </si>
  <si>
    <t>Reboco e=0,5cm</t>
  </si>
  <si>
    <t>CPUE</t>
  </si>
  <si>
    <t xml:space="preserve">PM2 80X210CM </t>
  </si>
  <si>
    <t>MADEIRA COM FERRAGEM</t>
  </si>
  <si>
    <t>FERRO COM FERRAGEM</t>
  </si>
  <si>
    <t>8.2</t>
  </si>
  <si>
    <t>11.1.3</t>
  </si>
  <si>
    <t>11.2</t>
  </si>
  <si>
    <t>Forro mineral placas 62,5x62,5cm colocado</t>
  </si>
  <si>
    <t>2.3.1</t>
  </si>
  <si>
    <t>4.7</t>
  </si>
  <si>
    <t>11.2.1</t>
  </si>
  <si>
    <t>9.1.1</t>
  </si>
  <si>
    <t>Parede de tijolos maciços 15cm</t>
  </si>
  <si>
    <t xml:space="preserve">Massa única  e=2cm sob porcelanato de paredes </t>
  </si>
  <si>
    <t>PROPONENTE</t>
  </si>
  <si>
    <t>EMAIL:</t>
  </si>
  <si>
    <t>QUANT.</t>
  </si>
  <si>
    <t>PREÇO TOTAL</t>
  </si>
  <si>
    <t>MÃO DE OBRA</t>
  </si>
  <si>
    <t>A5 - CX Nº- Numeração de Caixas 01 E 02, 12cm X 14,5 cm</t>
  </si>
  <si>
    <t>PP10 - Sanitário PPNE, 15cm x 15cm, colada</t>
  </si>
  <si>
    <t>x,xx</t>
  </si>
  <si>
    <t>m</t>
  </si>
  <si>
    <t>1.7</t>
  </si>
  <si>
    <t>1.8</t>
  </si>
  <si>
    <t>1.9</t>
  </si>
  <si>
    <t>1.10</t>
  </si>
  <si>
    <t>1.11</t>
  </si>
  <si>
    <t>1.12</t>
  </si>
  <si>
    <t>2.6</t>
  </si>
  <si>
    <t>2.7</t>
  </si>
  <si>
    <t>2.8</t>
  </si>
  <si>
    <t>2.9</t>
  </si>
  <si>
    <t>2.10</t>
  </si>
  <si>
    <t>2.11</t>
  </si>
  <si>
    <t>2.12</t>
  </si>
  <si>
    <t>3.3</t>
  </si>
  <si>
    <t>3.4</t>
  </si>
  <si>
    <t>3.5</t>
  </si>
  <si>
    <t>3.6</t>
  </si>
  <si>
    <t>3.7</t>
  </si>
  <si>
    <t>3.8</t>
  </si>
  <si>
    <t>3.9</t>
  </si>
  <si>
    <t>3.10</t>
  </si>
  <si>
    <t>3.11</t>
  </si>
  <si>
    <t>3.12</t>
  </si>
  <si>
    <t xml:space="preserve">Caixa de embutir parede 4x2" </t>
  </si>
  <si>
    <t>3.13</t>
  </si>
  <si>
    <t>3.14</t>
  </si>
  <si>
    <t>3.15</t>
  </si>
  <si>
    <t>3.16</t>
  </si>
  <si>
    <t>3.17</t>
  </si>
  <si>
    <t>3.18</t>
  </si>
  <si>
    <t>3.19</t>
  </si>
  <si>
    <t>3.20</t>
  </si>
  <si>
    <t>3.21</t>
  </si>
  <si>
    <t>3.22</t>
  </si>
  <si>
    <t>3.23</t>
  </si>
  <si>
    <t>Tampa para eletrocalha 100mm</t>
  </si>
  <si>
    <t xml:space="preserve">Emendas Internas ("I", "L") para perfilado 38x38mm  </t>
  </si>
  <si>
    <t>Vergalhão rosca total 1/4"</t>
  </si>
  <si>
    <t>Chumbador rosca interna 1/4"</t>
  </si>
  <si>
    <t>INSTALAÇÕES ELÉTRICAS</t>
  </si>
  <si>
    <t>1.13</t>
  </si>
  <si>
    <t>1.14</t>
  </si>
  <si>
    <t>1.15</t>
  </si>
  <si>
    <t>1.16</t>
  </si>
  <si>
    <t>1.17</t>
  </si>
  <si>
    <t>1.18</t>
  </si>
  <si>
    <t>1.19</t>
  </si>
  <si>
    <t xml:space="preserve">Caixa de distribuição padrão Concessionária </t>
  </si>
  <si>
    <t>PROGRAMAÇÃO VISUAL EXTERNA</t>
  </si>
  <si>
    <t>11.1.4</t>
  </si>
  <si>
    <t>11.2.2.1</t>
  </si>
  <si>
    <t>11.2.2.2</t>
  </si>
  <si>
    <t>11.2.2.3</t>
  </si>
  <si>
    <t>11.2.2.4</t>
  </si>
  <si>
    <t>11.2.2.5</t>
  </si>
  <si>
    <t>11.2.2.6</t>
  </si>
  <si>
    <t>11.2.2.7</t>
  </si>
  <si>
    <t>I</t>
  </si>
  <si>
    <t>II</t>
  </si>
  <si>
    <t>III</t>
  </si>
  <si>
    <t>INSTALAÇÕES DE PPCI</t>
  </si>
  <si>
    <t>PLACAS DE SINALIZAÇÃO</t>
  </si>
  <si>
    <t>2.6.1</t>
  </si>
  <si>
    <t>2.6.2</t>
  </si>
  <si>
    <t>2.13</t>
  </si>
  <si>
    <t>2.14</t>
  </si>
  <si>
    <t>2.15</t>
  </si>
  <si>
    <t>2.16</t>
  </si>
  <si>
    <t>2.17</t>
  </si>
  <si>
    <t>1.7.1</t>
  </si>
  <si>
    <t>Eletroduto de ferro ø 20mm.</t>
  </si>
  <si>
    <t>Caixa tipo condulete com tampa cega ø 20mm.</t>
  </si>
  <si>
    <t>TOTAL INSTALAÇÕES ELÉTRICAS</t>
  </si>
  <si>
    <t>Pintura acrílica sobre paredes de gesso</t>
  </si>
  <si>
    <t>Massa acrílica sobre gesso cortineiro</t>
  </si>
  <si>
    <t>Fundo preparador paredes e tetos</t>
  </si>
  <si>
    <t>Massa acrílica paredes c/reboco</t>
  </si>
  <si>
    <t>Pintura acrílica paredes c/reboco</t>
  </si>
  <si>
    <t>Massa acrílica sobre paredes gesso</t>
  </si>
  <si>
    <t>Pintura acrílica sobre gesso cortineiro</t>
  </si>
  <si>
    <t>Tampos em granito cinza andorinha completo com bordas ,saias e espelhos conforme projeto e=2cm</t>
  </si>
  <si>
    <t>Barra de apoio reta 80cm</t>
  </si>
  <si>
    <t>2.18</t>
  </si>
  <si>
    <t>Barra de apoio reta 70cm</t>
  </si>
  <si>
    <t>1.2.5</t>
  </si>
  <si>
    <t>REVESTIMENTOS DE ARGAMASSA</t>
  </si>
  <si>
    <t xml:space="preserve">PAREDES </t>
  </si>
  <si>
    <t>2.3.1.1</t>
  </si>
  <si>
    <t>3.1.2</t>
  </si>
  <si>
    <t>REVESTIMENTOS CERÂMICOS</t>
  </si>
  <si>
    <t>TAMPOS</t>
  </si>
  <si>
    <t>ACESSÓRIOS</t>
  </si>
  <si>
    <t>METAIS</t>
  </si>
  <si>
    <t xml:space="preserve">LOUÇAS </t>
  </si>
  <si>
    <t xml:space="preserve">REDE DE ÁGUA </t>
  </si>
  <si>
    <t>REDE DE ESGOTO</t>
  </si>
  <si>
    <t>BDI SERVIÇOS</t>
  </si>
  <si>
    <t xml:space="preserve">Fechamento de áreas de trabalho com chapas de compensado </t>
  </si>
  <si>
    <t>Restauração de degraus de madeira (lixação e enceramento)</t>
  </si>
  <si>
    <t>Demolição de pisos cerâmicos</t>
  </si>
  <si>
    <t>Demolição de pisos vinílicos c/rodapés</t>
  </si>
  <si>
    <t>Remoção de caixa de correspondência 3,00x1,76m</t>
  </si>
  <si>
    <t>Forro de gesso (cortineiro)</t>
  </si>
  <si>
    <t>Parede de tijolos furados 20cm</t>
  </si>
  <si>
    <t>5.1.1</t>
  </si>
  <si>
    <t>Soleiras de granito cinza absoluto,  larg. 15cm</t>
  </si>
  <si>
    <t xml:space="preserve">PM1 70X210CM </t>
  </si>
  <si>
    <t xml:space="preserve">PM3 90X210CM </t>
  </si>
  <si>
    <t xml:space="preserve">Revestimento de cerâmico esmaltado 30x60cm </t>
  </si>
  <si>
    <t>5.1.1.1</t>
  </si>
  <si>
    <t>5.1.1.2</t>
  </si>
  <si>
    <t>5.1.1.3</t>
  </si>
  <si>
    <t>5.1.1.4</t>
  </si>
  <si>
    <t>5.1.1.5</t>
  </si>
  <si>
    <t>5.2</t>
  </si>
  <si>
    <t>5.2.1</t>
  </si>
  <si>
    <t>6.1</t>
  </si>
  <si>
    <t>6.2</t>
  </si>
  <si>
    <t>6.3</t>
  </si>
  <si>
    <t>6.4</t>
  </si>
  <si>
    <t>6.5</t>
  </si>
  <si>
    <t>6.6</t>
  </si>
  <si>
    <t>6.7</t>
  </si>
  <si>
    <t>6.8</t>
  </si>
  <si>
    <t>6.10</t>
  </si>
  <si>
    <t>6.11</t>
  </si>
  <si>
    <t>7.1</t>
  </si>
  <si>
    <t>7.1.1</t>
  </si>
  <si>
    <t>7.1.2</t>
  </si>
  <si>
    <t>7.1.3</t>
  </si>
  <si>
    <t>7.1.4</t>
  </si>
  <si>
    <t>7.2</t>
  </si>
  <si>
    <t>7.2.1</t>
  </si>
  <si>
    <t>7.2.2</t>
  </si>
  <si>
    <t>7.3</t>
  </si>
  <si>
    <t>7.3.1</t>
  </si>
  <si>
    <t>7.3.2</t>
  </si>
  <si>
    <t>7.3.3</t>
  </si>
  <si>
    <t>7.3.4</t>
  </si>
  <si>
    <t>7.3.5</t>
  </si>
  <si>
    <t>7.3.6</t>
  </si>
  <si>
    <t>7.3.7</t>
  </si>
  <si>
    <t>Fornecimento e instalação de equipamentos e acessórios</t>
  </si>
  <si>
    <t>Unidade Condensadora-UC1, 100% Inverter, VRF,  com compressor tipo scroll, fluido refrigerante R410A, ciclo reverso/quente e frio, capacidade de 10 HP,  condensação a ar, com kit de cobre para conexões múltiplas do tipo Y, trifásico 380V, Padrão banco, banco de capacitores, verificar dados completos na planta e memorial descritivo</t>
  </si>
  <si>
    <t>Unidade Evaporadora-UE1, do tipo piso duto vertical, capacidade 10 HP, vazão de ar 5.440 m³/h, com filtragem G4, pressão estática disponível de 20 mmca, com kit de cobre para conexões múltiplas do tipo Y, termostato com fio, ciclo reverso/quente e frio, trifásico 380 V, Padrão Banco, banco de capacitores,  verificar dados completos na planta e memorial descritivo.</t>
  </si>
  <si>
    <t>Unidade Condensadora-UC2.1, 100% Inverter, VRF,  com compressor tipo scroll, fluido refrigerante R410A, ciclo reverso/quente e frio, capacidade de 16 HP,  condensação a ar, com kit de cobre para conexões múltiplas do tipo Y, trifásico 380V, Padrão banco, banco de capacitores, verificar dados completos na planta e memorial descritivo</t>
  </si>
  <si>
    <t>Unidade Condensadora-UC2.2, 100% Inverter, VRF,  com compressor tipo scroll, fluido refrigerante R410A, ciclo reverso/quente e frio, capacidade de 24 HP,  condensação a ar, com kit de cobre para conexões múltiplas do tipo Y, trifásico 380V, Padrão banco, banco de capacitores, verificar dados completos na planta e memorial descritivo</t>
  </si>
  <si>
    <t>Unidade Evaporadora-UE2.1/2.2/2.3, do tipo piso duto vertical, capacidade 8 HP, vazão de ar 4.350 m³/h, com filtragem G4, pressão estática disponível de 25 mmca, com kit de cobre para conexões múltiplas do tipo Y, termostato com fio, ciclo reverso/quente e frio, trifásico 380 V, Padrão Banco, banco de capacitores,  verificar dados completos na planta e memorial descritivo.</t>
  </si>
  <si>
    <t>Evaporadora tipo cassete 1 via - UE2.4, capacidade 2,5 HP, ciclo reverso-quente e frio, com kit de cobre para conexões múltiplas do tipo Y e controle remoto sem fio, 220V, Padrão banco, verificar dados completos na planta e memorial descritivo.</t>
  </si>
  <si>
    <t>Evaporadora tipo parede-Hi wall - UE2.5/2.6, capacidade 1,5 HP, ciclo reverso-quente e frio, com kit de cobre para conexões múltiplas do tipo Y e controle remoto sem fio, 220V, Padrão banco, verificar dados completos na planta e memorial descritivo.</t>
  </si>
  <si>
    <t>Evaporadora tipo cassete 4 via - UE2.7/2.8/2.9, capacidade 2,5 HP, ciclo reverso-quente e frio, com kit de cobre para conexões múltiplas do tipo Y e controle remoto sem fio, 220V, Padrão banco, verificar dados completos na planta e memorial descritivo.</t>
  </si>
  <si>
    <t>Evaporadora tipo cassete 4 via - UE2.10/2.11, capacidade 2 HP, ciclo reverso-quente e frio, com kit de cobre para conexões múltiplas do tipo Y e controle remoto sem fio, 220V, Padrão banco, verificar dados completos na planta e memorial descritivo.</t>
  </si>
  <si>
    <t>Caixa de ventilação e filtragem - UV 1, vazão de 1.700 m³/h, ventilador do tipo sirocco, dupla aspiração, pressão estática disponível de 5 mmca, filtragem G4+F5, trifásico 380 V, com quadro elétrico e chave de partida, verificar dados completos na planta e memorial descritivo</t>
  </si>
  <si>
    <t>Caixa de ventilação e filtragem - UV 4, vazão de 850 m³/h, ventilador do tipo sirocco, dupla aspiração, pressão estática disponível de 10 mmca, filtragem G4+F5, trifásico 380 V, com quadro elétrico e chave de partida, verificar dados completos na planta e memorial descritivo</t>
  </si>
  <si>
    <t>Caixa de ventilação e filtragem - UV 3, vazão de 300 m³/h, ventilador do tipo sirocco, dupla aspiração, pressão estática disponível de 10 mmca, filtragem G4+F5, trifásico 380 V, com quadro elétrico e chave de partida verificar dados completos na planta e memorial descritivo</t>
  </si>
  <si>
    <t>Caixa de ventilação e filtragem - UV 2, vazão de 484 m³/h, ventilador do tipo sirocco, dupla aspiração, pressão estática disponível de 10 mmca, filtragem G4+F5, trifásico 380 V, com quadro elétrico e chave de partida, verificar dados completos na planta e memorial descritivo</t>
  </si>
  <si>
    <t>Unidade de exaustão heliocentrífugo, vazão de ar 120 m³/h, pressão estática disponível de 5 mmca, 220 V, verificar dados completos na planta e memorial descritivo</t>
  </si>
  <si>
    <t>Perfilado leve galvanizado 19x38mm, barra 6 metro</t>
  </si>
  <si>
    <t xml:space="preserve">Barra rosqueada galvanizada 1020 NC 1/4'' x 3m </t>
  </si>
  <si>
    <t>Conj. Cone/jaqueta 1/4''</t>
  </si>
  <si>
    <t>Arruela lisa M6</t>
  </si>
  <si>
    <t>Porca sextavada 5/8 unc 1/4''</t>
  </si>
  <si>
    <t>Linhas frigoríficas</t>
  </si>
  <si>
    <t xml:space="preserve">Tubulação de cobre 1 1/2" </t>
  </si>
  <si>
    <t xml:space="preserve">Tubulação de cobre 1" </t>
  </si>
  <si>
    <t xml:space="preserve">Tubulação de cobre 7/8" </t>
  </si>
  <si>
    <t xml:space="preserve">Tubulação de cobre 3/4" </t>
  </si>
  <si>
    <t xml:space="preserve">Tubulação de cobre 5/8" </t>
  </si>
  <si>
    <t xml:space="preserve">Tubulação de cobre 1/2" </t>
  </si>
  <si>
    <t xml:space="preserve">Tubulação de cobre 3/8" </t>
  </si>
  <si>
    <t xml:space="preserve">Tubulação de cobre 1/4" </t>
  </si>
  <si>
    <t>Isolamento térmico elastomérico para cobre 1 1/2"</t>
  </si>
  <si>
    <t>Isolamento térmico elastomérico para cobre 1"</t>
  </si>
  <si>
    <t>Isolamento térmico elastomérico para cobre 7/8''</t>
  </si>
  <si>
    <t>Isolamento térmico elastomérico para cobre 3/4''</t>
  </si>
  <si>
    <t>Isolamento térmico elastomérico para cobre 5/8''</t>
  </si>
  <si>
    <t>Isolamento térmico elastomérico para cobre 1/2''</t>
  </si>
  <si>
    <t>Isolamento térmico elastomérico para cobre 3/8''</t>
  </si>
  <si>
    <t>Isolamento térmico elastomérico para cobre 1/4''</t>
  </si>
  <si>
    <t>2.19</t>
  </si>
  <si>
    <t>2.20</t>
  </si>
  <si>
    <t>2.21</t>
  </si>
  <si>
    <t>2.22</t>
  </si>
  <si>
    <t>Carga de fluido Refrigerante complementar, R-410A</t>
  </si>
  <si>
    <t>2.23</t>
  </si>
  <si>
    <t>Gás Nitrogênio</t>
  </si>
  <si>
    <t>2.24</t>
  </si>
  <si>
    <t>Solda Foscoper</t>
  </si>
  <si>
    <t>2.25</t>
  </si>
  <si>
    <t xml:space="preserve">Coxins para Suportação das Condensadoras </t>
  </si>
  <si>
    <t>2.26</t>
  </si>
  <si>
    <t>Interligação imediata para a de rede de dreno de tubo de PVC 25 mm, com isolamento térmico</t>
  </si>
  <si>
    <t>Rede de dutos</t>
  </si>
  <si>
    <t>Chapa de aço galvanizado bitola #24</t>
  </si>
  <si>
    <t>Isolamento térmico em manta lã de vidro, RT 1.0, espessura 38 mm</t>
  </si>
  <si>
    <t>Difusor de 4 vias, em alumínio anodizado cor branca, com caixa pleno e registro borboleta, dimensões 491x491 mm</t>
  </si>
  <si>
    <t>Difusor de 4 vias, em alumínio anodizado cor branca, com caixa pleno e registro borboleta, dimensões 361x361 mm</t>
  </si>
  <si>
    <t>Difusor de 4 vias, em alumínio anodizado cor branca, com caixa pleno e registro borboleta, dimensões 305x305 mm</t>
  </si>
  <si>
    <t>Difusor de 1 vias, em alumínio anodizado cor branca, com caixa pleno e registro borboleta, dimensões 671x320 mm</t>
  </si>
  <si>
    <t>Difusor de 1 vias, em alumínio anodizado cor branca, com caixa pleno e registro borboleta, dimensões 371x208 mm</t>
  </si>
  <si>
    <t>Difusor de 4 vias, em alumínio anodizado cor branca, com caixa pleno e registro borboleta, dimensões 249x249 mm</t>
  </si>
  <si>
    <t>Difusor de 1 vias, em alumínio anodizado cor branca, com caixa pleno e registro borboleta, dimensões 1.050x300 mm</t>
  </si>
  <si>
    <t>Difusor circular, em plástico industrial, com resgistro, diâmetro 100 mm</t>
  </si>
  <si>
    <t>Grade de retorno, em alumínio anodizado cor branca, com registro, dimensões 1.500x600 mm</t>
  </si>
  <si>
    <t>Veneziana de tomada de ar externo, em alumínio anodizado, com resgistro, dimensões 297x197 mm</t>
  </si>
  <si>
    <t>Grade de exaustão em alumínio anodizado, com registro, dimensões 149x149 mm</t>
  </si>
  <si>
    <t>Damper de regulagem de aletas convergentes, dimensões 297x215 mm</t>
  </si>
  <si>
    <t>Damper gravitacional, dimensões 750x300 mm</t>
  </si>
  <si>
    <t>Damper gravitacional, dimensões 970x300 mm</t>
  </si>
  <si>
    <t>Mangote flexível com isolamento térmico, diâmetro de 100 mm.</t>
  </si>
  <si>
    <t>Mangote flexível com isolamento térmico, diâmetro de 200 mm.</t>
  </si>
  <si>
    <t>Perfilado Leve 19 x 38  x 6 metro</t>
  </si>
  <si>
    <t xml:space="preserve">Barra rosqueada 1020 NC 1/4'' x 3m </t>
  </si>
  <si>
    <t>Porca sext 5/8 unc 1/4''</t>
  </si>
  <si>
    <t>Interligações elétricas e automação</t>
  </si>
  <si>
    <t>Ligação imediata das condensadoras, pontos de força, comando, cabo shield e sistema de automação, com alimentadores e infra estrutura</t>
  </si>
  <si>
    <t>Ligação imediata das evaporadoras, pontos de força, comando, cabo shield e sistema de automação, com alimentadores e infra estrutura</t>
  </si>
  <si>
    <t>Ligação imediata e intertravamento das Caixas de ventilação e filtragem de ar, pontos de força e comando, com alimentadores e infra estrutura</t>
  </si>
  <si>
    <t>Cabo de interligação de lógica, 2x0,75mm² - shield</t>
  </si>
  <si>
    <t>OBRAS CIVIS</t>
  </si>
  <si>
    <t>Fabricação  e instalação de elevador uso restrito elétrico tipo sem casa de maquinas capacidade 3 pessoas ou 225kg. Especificação conforme memorial descritivo.</t>
  </si>
  <si>
    <t>DISPENSER PAPEL EM ROLO, LALEKLA REF.  KIMBERLY-CLARK OU SIM. EM PLASTICO ABS</t>
  </si>
  <si>
    <t>CABIDEIRO. DECA IZI, MOD 2060 C37</t>
  </si>
  <si>
    <t>SABONETEIRA P/SABÃO LÍQUIDO, REF.  KIMBERLY-CLARK OU SIM. EM PLASTICO ABS</t>
  </si>
  <si>
    <t>DISPENSER PAPEL INTERFOLHEADA, LALEKLA REF.  KIMBERLY-CLARK OU SIM. EM PLASTICO ABS</t>
  </si>
  <si>
    <t>TE 90 SOLD.  32mm</t>
  </si>
  <si>
    <t>REDE DRENAGEM CLIMATIZAÇÃO</t>
  </si>
  <si>
    <t>4.1.1</t>
  </si>
  <si>
    <t>4.1.2</t>
  </si>
  <si>
    <t>4.1.3</t>
  </si>
  <si>
    <t>4.1.4</t>
  </si>
  <si>
    <t>4.1.5</t>
  </si>
  <si>
    <t>4.1.6</t>
  </si>
  <si>
    <t>4.1.7</t>
  </si>
  <si>
    <t>4.2.1</t>
  </si>
  <si>
    <t>4.2.3</t>
  </si>
  <si>
    <t>4.2.5</t>
  </si>
  <si>
    <t>4.2.6</t>
  </si>
  <si>
    <t>4.2.7</t>
  </si>
  <si>
    <t xml:space="preserve">REGISTRO GAVETA 3/4 BRUTO  COM CANOPLA </t>
  </si>
  <si>
    <t>Caixa sifonada PVC com grelha metálica 150X150X50mm</t>
  </si>
  <si>
    <t>Junção simples esgoto  50X 50mm</t>
  </si>
  <si>
    <t>Luva simples esgoto  50mm</t>
  </si>
  <si>
    <t>Tubo esgoto - 50mm</t>
  </si>
  <si>
    <t>Joelho 90 esgoto 50mm</t>
  </si>
  <si>
    <t>TE esgoto  50X 50mm</t>
  </si>
  <si>
    <t>Joelho 45 esgoto 50mm</t>
  </si>
  <si>
    <t>Tubo esgoto PB - 40mm</t>
  </si>
  <si>
    <t>Luva esgoto  40mm</t>
  </si>
  <si>
    <t>Joelho 45 esgoto 40mm</t>
  </si>
  <si>
    <t>Joelho 90 esgoto 40mm</t>
  </si>
  <si>
    <t>Junção simples esgoto 40X 40mm</t>
  </si>
  <si>
    <t>Junção simples esgoto 100 X 40mm</t>
  </si>
  <si>
    <t>Junção simples esgoto 100X 100mm</t>
  </si>
  <si>
    <t>Tubo esgoto PB - 100mm</t>
  </si>
  <si>
    <t>Joelho 90 esgoto100mm</t>
  </si>
  <si>
    <t>TE esgoto 100X 40mm</t>
  </si>
  <si>
    <t>Joelho 45 esgoto 100mm</t>
  </si>
  <si>
    <t>TE 90 água  25mm</t>
  </si>
  <si>
    <t>TE 90 água  32mm</t>
  </si>
  <si>
    <t>Luva redução c/rosca 32 X 25mm</t>
  </si>
  <si>
    <t>Válvula para lavatório</t>
  </si>
  <si>
    <t>Sifão metálico cromado para lavatório</t>
  </si>
  <si>
    <t>Torneira automática lavatório PNE</t>
  </si>
  <si>
    <t>Ligação flexível cromada</t>
  </si>
  <si>
    <t>Torneira automática lavatório</t>
  </si>
  <si>
    <t>Montagem centro de distribuição:</t>
  </si>
  <si>
    <t>Quadro de Força de SOBREPOR montado em caixa de comando com dimensões mínimas de 1150x550x220mm, com barramento para disjuntor caixa moldada e disjuntores DIN de FNT para 225A, placa de montagem - Completo para 36 elementos – QGBT/CD01</t>
  </si>
  <si>
    <t>Quadro de Força de SOBREPOR montado em caixa de comando com dimensões mínimas de 600x600x220mm, com barramento para disjuntor caixa moldada e disjuntores DIN de FNT para 100A, placa de montagem - Completo para 36 elementos – QD-AC</t>
  </si>
  <si>
    <t>1.1.3</t>
  </si>
  <si>
    <t>Quadro de Força de SOBREPOR montado em caixa de comando com dimensões mínimas de 750x550x220mm, com barramento para disjuntor caixa moldada e disjuntores DIN de FNT para 40A, placa de montagem - Completo para 36 elementos – CD01</t>
  </si>
  <si>
    <t>1.1.4</t>
  </si>
  <si>
    <t>Quadro de Força de SOBREPOR montado em caixa de comando com dimensões mínimas de 600x550x220mm, com barramento para disjuntor caixa moldada e disjuntores DIN de FNT para 40A, placa de montagem - Completo para 24 elementos – CD02</t>
  </si>
  <si>
    <t>1.1.5</t>
  </si>
  <si>
    <t>Quadro de Força de SOBREPOR montado em caixa de comando com dimensões mínimas de 600x550x220mm, com barramento para disjuntor caixa moldada e disjuntores DIN de FNT para 40A, placa de montagem - Completo para 24 elementos – CD-SB</t>
  </si>
  <si>
    <t>Minidisjuntor Termomagnético Monopolar de 4,5kA/380V, curva C, com fixações e terminais para cabos</t>
  </si>
  <si>
    <t xml:space="preserve">            - 16A Circuitos comuns e estab. </t>
  </si>
  <si>
    <t xml:space="preserve">            - 20A Circuitos comuns e estab. </t>
  </si>
  <si>
    <t xml:space="preserve">            - 32A Circuitos comuns e estab. </t>
  </si>
  <si>
    <t>1.2.4</t>
  </si>
  <si>
    <t xml:space="preserve">            - 25A Conexão DPS CLASSE II</t>
  </si>
  <si>
    <t xml:space="preserve">            - 50A Conexão DPS CLASSE I</t>
  </si>
  <si>
    <t>1.3.1</t>
  </si>
  <si>
    <t>Minidisjuntor Termomagnético Tripolar de 4,5kA/380V, curva C, com fixações e terminais para cabos</t>
  </si>
  <si>
    <t xml:space="preserve">            - 3x40A - 4,5 kA - </t>
  </si>
  <si>
    <t xml:space="preserve">            - 3x25A - 4,5 kA - </t>
  </si>
  <si>
    <t>1.4.3</t>
  </si>
  <si>
    <t xml:space="preserve">            - 3x16A - 4,5 kA - </t>
  </si>
  <si>
    <t>Disjuntor Termomagnético Tripolar em caixa moldada de 18kA/380V, com fixações e terminais para cabos</t>
  </si>
  <si>
    <t xml:space="preserve">            - 3x255A - 18 kA, 3VF22 </t>
  </si>
  <si>
    <t xml:space="preserve">            - 3x100A - 18 kA, 3VF22 </t>
  </si>
  <si>
    <t xml:space="preserve">            - 3x80A - 18 kA, 3VF22 </t>
  </si>
  <si>
    <t xml:space="preserve">            - 3x40A - 18 kA, 3VF22 </t>
  </si>
  <si>
    <t>Dispositivos DR, Supressores de transientes e cabos elétricos alimentadores</t>
  </si>
  <si>
    <t>Dispositivo DR 2x25A sensibilidade 30mA</t>
  </si>
  <si>
    <t>Dispositivo DR 4x40A sensibilidade 300mA</t>
  </si>
  <si>
    <t>Supressores para transientes DPS 50kA , Classe I 240/415V</t>
  </si>
  <si>
    <t>1.6.4</t>
  </si>
  <si>
    <t>Supressores para transientes DPS 20kA , Classe II 240/415V</t>
  </si>
  <si>
    <t>1.6.5</t>
  </si>
  <si>
    <t>Cabo de cobre unipolar #95,0mm², flexível HF (Não Halogenado), 90°C 0,6/1kV. Ref. Afumex, Afitox ou equivalente - Alimentador do QGBT/CD01</t>
  </si>
  <si>
    <t>1.6.6</t>
  </si>
  <si>
    <t>Cabo de cobre unipolar #50,0mm², flexível HF (Não Halogenado), 90°C 0,6/1kV. Ref. Afumex, Afitox ou equivalente - Terra Geral do QGBT/CD01</t>
  </si>
  <si>
    <t>Cabo de cobre unipolar #35,0mm², flexível HF (Não Halogenado), 90°C 0,6/1kV. Ref. Afumex, Afitox ou equivalente - Alimentador</t>
  </si>
  <si>
    <t>Cabo de cobre unipolar #25,0mm², flexível HF (Não Halogenado), 90°C 0,6/1kV. Ref. Afumex, Afitox ou equivalente - Alimentador</t>
  </si>
  <si>
    <t>1.6.7</t>
  </si>
  <si>
    <t>Cabo de cobre unipolar #16,0mm², flexível HF (Não Halogenado), 90°C 0,6/1kV. Ref. Afumex, Afitox ou equivalente - Alimentador</t>
  </si>
  <si>
    <t>1.6.8</t>
  </si>
  <si>
    <t>Luminária de Embutir - para quatro lâmpadas tubulares led T8 (4x9 - 10W), instalação em forro com modelação de 625x625mm,  com refletor parabólico e aletas de alumínio anodizado brilhante de alta refletância e alta pureza 99,85%. Soquete tipo push-in G-13 de engate rápido, rotor de segurança em policarbonato e contatos em bronze fosforoso, completa. Certificação CE, Garantia de mínima de 02 Anos. .</t>
  </si>
  <si>
    <t>1.7.2</t>
  </si>
  <si>
    <t>Luminária de Embutir - Lâmpada led 30 W .</t>
  </si>
  <si>
    <t>1.7.4</t>
  </si>
  <si>
    <t>1.7.6</t>
  </si>
  <si>
    <t>1.7.9</t>
  </si>
  <si>
    <t>Interruptor simples em caixa de alumínio de embutir 4'x2'. Ref. Iriel, Tramontina ou equivalente</t>
  </si>
  <si>
    <t>Interruptor duplo em caixa de alumínio de embutir 4'x2'. Ref. Iriel, Tramontina ou equivalente</t>
  </si>
  <si>
    <t>Interruptor triplo em caixa de alumínio de embutir 4'x2'. Ref. Iriel, Tramontina ou equivalente</t>
  </si>
  <si>
    <t xml:space="preserve">Conjunto de duas tomadas 2P+T(NBR 14136) 20A (preta) em caixa metálica condulete 4x2". </t>
  </si>
  <si>
    <t xml:space="preserve">Cabo de cobre PP Cordplast 3x1,5mm² HF (Não Halogenado), 70°C 450/750V. Ref. Afitox, Afumex ou equivalente. (Ligação PGDM, Interfone, Fecho SAA, Ilum. Pórtico, Ligação Luminárias, Totem, Cubo, Sensor Presença) </t>
  </si>
  <si>
    <t>1.8.1</t>
  </si>
  <si>
    <t>1.8.2</t>
  </si>
  <si>
    <t>1.8.3</t>
  </si>
  <si>
    <t>1.8.4</t>
  </si>
  <si>
    <t>1.8.5</t>
  </si>
  <si>
    <t>1.8.6</t>
  </si>
  <si>
    <t>1.8.7</t>
  </si>
  <si>
    <t>Condutor de cobre unipolar flexível, HF (Não Halogenado), 70°C 450/750V. Ref. Afitox, Afumex ou equivalente</t>
  </si>
  <si>
    <t>1.9.1</t>
  </si>
  <si>
    <t xml:space="preserve">          - seção 2,5mm² - (iluminação/Tomadas)</t>
  </si>
  <si>
    <t>1.9.2</t>
  </si>
  <si>
    <t xml:space="preserve">          - seção 4,0mm² - (Tomadas)</t>
  </si>
  <si>
    <t>Eletroduto de aço galvanizado semipesado:</t>
  </si>
  <si>
    <t xml:space="preserve">          - ø 25mm (1").</t>
  </si>
  <si>
    <t>Eletrodutos corrugados e aterramento:</t>
  </si>
  <si>
    <t>1.11.1</t>
  </si>
  <si>
    <t>1.11.2</t>
  </si>
  <si>
    <t>Barramento de equipotencialização</t>
  </si>
  <si>
    <t>Cabo de cobre nu 16mm²</t>
  </si>
  <si>
    <t>Eletrocalhas, perfilados e acessórios:</t>
  </si>
  <si>
    <t>1.12.1</t>
  </si>
  <si>
    <t>Eletrocalha metálica perfurada 100x75mm, chapa #18</t>
  </si>
  <si>
    <t>1.12.2</t>
  </si>
  <si>
    <t>1.12.3</t>
  </si>
  <si>
    <t xml:space="preserve">Suporte suspensão para eletrocalha 100x75mm </t>
  </si>
  <si>
    <t>1.12.4</t>
  </si>
  <si>
    <t>Curva vertical de inversão para eletrocalha 100x75mm</t>
  </si>
  <si>
    <t>1.12.5</t>
  </si>
  <si>
    <t>Curva horizontal 90° para eletrocalha 100x75mm</t>
  </si>
  <si>
    <t>1.12.6</t>
  </si>
  <si>
    <t>Acessório "T" horizontal para eletrocalha 100x75mm</t>
  </si>
  <si>
    <t>1.12.7</t>
  </si>
  <si>
    <t>Saída eletrocalha horizontal para perfilado</t>
  </si>
  <si>
    <t>1.12.9</t>
  </si>
  <si>
    <t>Emenda interna tipo "U" para eletrocalha 100x75mm</t>
  </si>
  <si>
    <t>1.12.10</t>
  </si>
  <si>
    <t>Acoplamento para eletrocalha 100x750mm</t>
  </si>
  <si>
    <t>1.12.11</t>
  </si>
  <si>
    <t>Perfilado 38x38mm chapa #18</t>
  </si>
  <si>
    <t>1.12.12</t>
  </si>
  <si>
    <t>Suporte longo para perfilado 38x38mm</t>
  </si>
  <si>
    <t>1.12.13</t>
  </si>
  <si>
    <t>1.12.14</t>
  </si>
  <si>
    <t>Derivação lateral para eletroduto 3/4"</t>
  </si>
  <si>
    <t>1.12.15</t>
  </si>
  <si>
    <t>1.12.16</t>
  </si>
  <si>
    <t>INSTALAÇÕES AUTOMAÇÃO (ELÉTRICA E SINAL)</t>
  </si>
  <si>
    <t>2.1.1.1</t>
  </si>
  <si>
    <t>Quadro de Força de SOBREPOR montado em caixa de comando com dimensões mínimas de 750x550x220mm, com barramento para disjuntor caixa moldada e disjuntores DIN de FNT para 80A, placa de montagem - Completo para 54 elementos – CD ESTAB</t>
  </si>
  <si>
    <t>2.1.1.2</t>
  </si>
  <si>
    <t>Quadro de Força de SOBREPOR montado em caixa de comando com dimensões mínimas de 500x400x220mm, com barramento para disjuntor caixa moldada e disjuntores DIN de FNT para 80A, placa de montagem - Completo para 16 elementos  - CDBK</t>
  </si>
  <si>
    <t>2.1.1.3</t>
  </si>
  <si>
    <t>2.1.1.4</t>
  </si>
  <si>
    <t xml:space="preserve">PONTOS DE ILUMINAÇÃO E TOMADAS </t>
  </si>
  <si>
    <t>Interruptores e tomadas</t>
  </si>
  <si>
    <t>2.2.1.1</t>
  </si>
  <si>
    <t>Conjunto de duas tomadas 2P+T(NBR 14136) 20A (preta) em caixa metálica de embutir 4x2"</t>
  </si>
  <si>
    <t>2.2.1.2</t>
  </si>
  <si>
    <t>Cabo de cobre PP Cordplast 8x1,5mm² HF (Não Halogenado), 70°C 450/750V. Ref. Afitox, Afumex ou equivalente</t>
  </si>
  <si>
    <t>2.3.2</t>
  </si>
  <si>
    <t>2.3.3</t>
  </si>
  <si>
    <t>2.3.5</t>
  </si>
  <si>
    <t>2.3.6</t>
  </si>
  <si>
    <t>2.3.7</t>
  </si>
  <si>
    <t>Caixa de piso SQR Rotation Dupla tipo de Nível com espaço para 4 tomadas 2P+T 20A/250V NBR 14136  e 4 tomadas RJ45, completa com janela prensa cabos, tampa lisa de alumínio polido e arremates de piso, parafusos reguladores,  com duas tomadas NBR.20A (preta), mais duas tomadas RJ45, completa com janela prensa cabos, tampa lisa de alumínio polido e arremates de piso, parafusos reguladores,  com duas tomadas NBR.20A (preta), mais duas tomadas RJ45. Ref. Dutotec</t>
  </si>
  <si>
    <t>Eletroduto de aço galvanizado semipesado e acessórios:</t>
  </si>
  <si>
    <t xml:space="preserve">          - ø 25mm (1")</t>
  </si>
  <si>
    <t>2.5.6</t>
  </si>
  <si>
    <t xml:space="preserve">Caixa de passagem com tampa tipo condulete diam 25mm, com pintura epóxi-poliester na cor cinza. Ref. Forjasul, Wetzel ou equivalente </t>
  </si>
  <si>
    <t>Equipamentos automação</t>
  </si>
  <si>
    <t>Temporizador horário semanal/Timer para iluminação interna/externa/ar condicionado modelo RTST-20 da Coel ou equivalente</t>
  </si>
  <si>
    <t>Mini Contator Tripolar de 25A, Ref. WEG, Siemens ou equivalente</t>
  </si>
  <si>
    <t>2.6.3</t>
  </si>
  <si>
    <t>Banco de capacitores trifásico fixo de 5,6 kVAr em 380VAC, em caixa ABS com tampa, com dispositivos anti-explosão, disjuntor de proteção e distorção máxima de harmônicas de 3%</t>
  </si>
  <si>
    <t>2.6.4</t>
  </si>
  <si>
    <t>Chave reversora 80A com 04 câmaras. Ref.  Semitrans ou equivalente</t>
  </si>
  <si>
    <t>2.6.5</t>
  </si>
  <si>
    <t>Quadro de Comando para Caixa da reversora - 210x185x120 mm, com tampa removível. Ref. Cemar CMS 913233 ou equivalente</t>
  </si>
  <si>
    <t>2.6.6</t>
  </si>
  <si>
    <t>PONTOS PARA A TRANSMISSÃO DE DADOS:</t>
  </si>
  <si>
    <t>Tomada RJ45, Categoria 5e, em caixa metálica de embutir 4x2"</t>
  </si>
  <si>
    <t>Conjunto de 2 tomadas RJ45 Categoria 5e, em caixa metálica de embutir 4x2"</t>
  </si>
  <si>
    <t>Conector RJ45 Fêmea padrão IEEE 802.3, categoria 5e. Ref. Furukawa ou equivalente</t>
  </si>
  <si>
    <t>Cabo tipo UTP 4 pares, categoria 5e, modelo MULTI-LAN, com baixa emissão de gases (tipo LSZH). Ref. Furukawa ou equivalente</t>
  </si>
  <si>
    <t>Patch Panel, Categoria 5e, com 24 portas, altura 1U, para Rack 19" padrão IEEE802.3. Ref. Furukawa ou equivalente</t>
  </si>
  <si>
    <t>Régua de 1Ux19" com 8 tomadas 2P+T de 20A/250V em ângulo de 45°, em conformidade com NBR 13249</t>
  </si>
  <si>
    <t>INSTALAÇÕES TELEFÔNICAS</t>
  </si>
  <si>
    <t>TUBULAÇÕES SECUNDARIA COM ESPERAS TELEFÔNICAS</t>
  </si>
  <si>
    <t>Cabo CIT-50-20 pares com condutores rígidos de cobre estanhado com diâmetro 0,50 mm, blindagem com fita de alumínio, isolamento PVC cinza e seguirão as normas TELEBRAS (SPT-235-310-702) (Entrada Linhas)</t>
  </si>
  <si>
    <t>3.1.3</t>
  </si>
  <si>
    <t>Cabo CIT-50-10 pares com condutores rígidos de cobre estanhado com diâmetro 0,50 mm, blindagem com fita de alumínio, isolamento PVC cinza e seguirão as normas TELEBRAS (SPT-235-310-702)</t>
  </si>
  <si>
    <t>3.1.4</t>
  </si>
  <si>
    <t>Acessórios internos para montagem DG</t>
  </si>
  <si>
    <t>3.2.1</t>
  </si>
  <si>
    <t>Bloco de inserção engate rápido com corte M10 LSA Plus com bastidor completo</t>
  </si>
  <si>
    <t>3.2.2</t>
  </si>
  <si>
    <t xml:space="preserve">Bloco de proteção para centelhadores tripolares  10 pares </t>
  </si>
  <si>
    <t>3.2.3</t>
  </si>
  <si>
    <t>Centelhador tripolar 230-5 A/5 kA</t>
  </si>
  <si>
    <t>3.2.4</t>
  </si>
  <si>
    <t>Barra de terra  para Bloco M10</t>
  </si>
  <si>
    <t>3.3.1</t>
  </si>
  <si>
    <t xml:space="preserve">          - N. 4 (600x600x120mm) - sobrepor metálico</t>
  </si>
  <si>
    <t>INSTALAÇÕES ALARME E CFTV</t>
  </si>
  <si>
    <t>INSTALAÇÕES ALARME</t>
  </si>
  <si>
    <t>Eletroduto aço galvanizado semipesado ø25mm</t>
  </si>
  <si>
    <t>4.1.8</t>
  </si>
  <si>
    <t>4.1.9</t>
  </si>
  <si>
    <t>4.1.10</t>
  </si>
  <si>
    <t>4.1.11</t>
  </si>
  <si>
    <t>INSTALAÇÕES CFTV</t>
  </si>
  <si>
    <t>4.2.2</t>
  </si>
  <si>
    <t>Eletroduto aço galvanizado ø25mm</t>
  </si>
  <si>
    <t>Caixa de passagem com tampa tipo condulete diam 25mm, com pintura epóxi-poliester na cor cinza. Ref. Forjasul, Wetzel ou equivalente</t>
  </si>
  <si>
    <t>4.2.4</t>
  </si>
  <si>
    <t>Cabo tipo UTP 4 pares, categoria 6, modelo MULTI-LAN, com baixa emissão de gases (tipo LSZH). Ref. Furukawa ou equivalente</t>
  </si>
  <si>
    <t>Conector RJ45 keystone categoria 6, vias de contato produzidas em bronze fosforoso com camadas de 2,54 m de níquel e 1,27 m de ouro. Ref. Furukawa ou equivalente</t>
  </si>
  <si>
    <t>Patch Panel categoria 6 - 24 portas padrão IEEE 802.3, categoria 6. Ref. Furukawa ou equivalente</t>
  </si>
  <si>
    <t>4.2.8</t>
  </si>
  <si>
    <t>4.2.9</t>
  </si>
  <si>
    <t xml:space="preserve">Guia/Organizador de cabos para RACK 19". Ref. Furukawa ou equivalente </t>
  </si>
  <si>
    <t>4.2.10</t>
  </si>
  <si>
    <t>ESTRUTURAS METÁLICAS</t>
  </si>
  <si>
    <t>11.2.1.1</t>
  </si>
  <si>
    <t>11.2.1.2</t>
  </si>
  <si>
    <t>11.2.1.3</t>
  </si>
  <si>
    <t>11.2.2</t>
  </si>
  <si>
    <t>99861+100701</t>
  </si>
  <si>
    <t>Totem externo afinidades novo, padrão Banrisul</t>
  </si>
  <si>
    <t>1.6.9</t>
  </si>
  <si>
    <t xml:space="preserve">Retirada de escada metálica </t>
  </si>
  <si>
    <t>1.4.4</t>
  </si>
  <si>
    <t>CNPJ:</t>
  </si>
  <si>
    <t>ENDEREÇO:</t>
  </si>
  <si>
    <t>DISCRIMINAÇÃO DOS SERVIÇOS</t>
  </si>
  <si>
    <t>VALOR (R$) S/BDI</t>
  </si>
  <si>
    <t>ETAPAS (NOVENTA DIAS)</t>
  </si>
  <si>
    <t>1ª</t>
  </si>
  <si>
    <t>2ª</t>
  </si>
  <si>
    <t>3ª</t>
  </si>
  <si>
    <t>4ª</t>
  </si>
  <si>
    <t xml:space="preserve">% </t>
  </si>
  <si>
    <t>Valor</t>
  </si>
  <si>
    <t xml:space="preserve"> OBRAS CIVIS</t>
  </si>
  <si>
    <t>INST. MECÂNICAS</t>
  </si>
  <si>
    <t>EQUIPAMENTOS</t>
  </si>
  <si>
    <t xml:space="preserve">TUBUÇÕES </t>
  </si>
  <si>
    <t>REDE DE DUTOS</t>
  </si>
  <si>
    <t>IRTERLIGAÇÕES ELÉTRICAS E AUTOMAÇÃO</t>
  </si>
  <si>
    <t>INST. ELETRICAS</t>
  </si>
  <si>
    <t>TOTAL COM BDI</t>
  </si>
  <si>
    <t>Observações:</t>
  </si>
  <si>
    <t xml:space="preserve">1 - BDI  = </t>
  </si>
  <si>
    <t>COMPROVAÇÕES</t>
  </si>
  <si>
    <t>DATA DA PROPOSTA</t>
  </si>
  <si>
    <t>RAZÃO SOCIAL:</t>
  </si>
  <si>
    <t>05/2020</t>
  </si>
  <si>
    <t>06/2020</t>
  </si>
  <si>
    <t>05/2019</t>
  </si>
  <si>
    <t>TOTAL GERAL SEM BDI</t>
  </si>
  <si>
    <t>ELEVADOR</t>
  </si>
  <si>
    <t>13.1.1</t>
  </si>
  <si>
    <t>13.1.2</t>
  </si>
  <si>
    <t>13.1.3</t>
  </si>
  <si>
    <t>13.1.4</t>
  </si>
  <si>
    <t>13.1.5</t>
  </si>
  <si>
    <t>13.1.6</t>
  </si>
  <si>
    <t>13.1.7</t>
  </si>
  <si>
    <t>13.1.8</t>
  </si>
  <si>
    <t>13.1.9</t>
  </si>
  <si>
    <t>13.1.10</t>
  </si>
  <si>
    <t>13.1.11</t>
  </si>
  <si>
    <t>13.1.12</t>
  </si>
  <si>
    <t>13.1.13</t>
  </si>
  <si>
    <t>13.1.14</t>
  </si>
  <si>
    <t>13.1.15</t>
  </si>
  <si>
    <t>13.1.16</t>
  </si>
  <si>
    <t>13.1.17</t>
  </si>
  <si>
    <t>13.1.18</t>
  </si>
  <si>
    <t>13.1.19</t>
  </si>
  <si>
    <t>13.2</t>
  </si>
  <si>
    <t>13.2.1</t>
  </si>
  <si>
    <t>13.2.2</t>
  </si>
  <si>
    <t>13.2.3</t>
  </si>
  <si>
    <t>13.2.4</t>
  </si>
  <si>
    <t>13.2.5</t>
  </si>
  <si>
    <t>13.2.6</t>
  </si>
  <si>
    <t>13.2.7</t>
  </si>
  <si>
    <t>13.2.8</t>
  </si>
  <si>
    <t>13.2.9</t>
  </si>
  <si>
    <t>13.3</t>
  </si>
  <si>
    <t>13.3.1</t>
  </si>
  <si>
    <t>13.3.2</t>
  </si>
  <si>
    <t>13.3.3</t>
  </si>
  <si>
    <t>13.3.4</t>
  </si>
  <si>
    <t>13.3.5</t>
  </si>
  <si>
    <t>13.3.6</t>
  </si>
  <si>
    <t>13.3.7</t>
  </si>
  <si>
    <t>13.4</t>
  </si>
  <si>
    <t>13.4.1</t>
  </si>
  <si>
    <t>13.4.2</t>
  </si>
  <si>
    <t>13.4.3</t>
  </si>
  <si>
    <t>13.4.4</t>
  </si>
  <si>
    <t>EXTINTORES</t>
  </si>
  <si>
    <t>TOTAL INSTALAÇÕES MECÂNICAS</t>
  </si>
  <si>
    <t>14.1</t>
  </si>
  <si>
    <t>14.1.1</t>
  </si>
  <si>
    <t>14.1.2</t>
  </si>
  <si>
    <t>14.2</t>
  </si>
  <si>
    <t>14.2.1</t>
  </si>
  <si>
    <t>14.2.2</t>
  </si>
  <si>
    <t>14.2.3</t>
  </si>
  <si>
    <t>14.2.4</t>
  </si>
  <si>
    <t>14.3</t>
  </si>
  <si>
    <t>14.3.1</t>
  </si>
  <si>
    <t>14.3.2</t>
  </si>
  <si>
    <t>14.3.3</t>
  </si>
  <si>
    <t>14.3.4</t>
  </si>
  <si>
    <t>14.3.5</t>
  </si>
  <si>
    <t>14.3.6</t>
  </si>
  <si>
    <t xml:space="preserve">TOTAL GERAL COM BDI </t>
  </si>
  <si>
    <t>mês</t>
  </si>
  <si>
    <t>14.3.7</t>
  </si>
  <si>
    <t>14.2.5</t>
  </si>
  <si>
    <t>Patch Cord 2,5m, Categoria 5e (Estações de Trabalho)</t>
  </si>
  <si>
    <t>Patch Cord 1,0m, Categoria 5e (Rack)</t>
  </si>
  <si>
    <t>Extintor de incêndio (PQS) 4KG, classe ABC fornecimento e colocação</t>
  </si>
  <si>
    <t>Luminária de Embutir - para duas lâmpadas tubulares led T8 (2x18W), instalação em forro de gesso,  com refletor parabólico e aletas de alumínio anodizado brilhante de alta refletância e alta pureza 99,85%. Soquete tipo push-in G-13 de engate rápido, rotor de segurança em policarbonato e contatos em bronze fosforoso, completa. Certificação CE, Garantia de mínima de 02 Anos. .</t>
  </si>
  <si>
    <t>ELE-09</t>
  </si>
  <si>
    <t>05/2021</t>
  </si>
  <si>
    <t>Remoção de piso de basalto externo no subsolo</t>
  </si>
  <si>
    <t>4.8</t>
  </si>
  <si>
    <t xml:space="preserve"> Regularização rebocos existentes  paredes (massa única e=20mm)</t>
  </si>
  <si>
    <t xml:space="preserve"> Regularização rebocos existentes  muros externos divisa</t>
  </si>
  <si>
    <t>5.1.1.6</t>
  </si>
  <si>
    <t>ESQUADRIAS INTERNAS EM ALUMÍNIO ANODIZADO BRANCO COM VIDROS E C/PELÍCULAS</t>
  </si>
  <si>
    <t xml:space="preserve">EA02 - (623x260+250x260)cm alumínio anodizado  natural, cor branca,  c/vidro laminado incolor 4+4mm até 210cm e vidro comum incolor 6mm acima de 210cm, conf. det. </t>
  </si>
  <si>
    <t xml:space="preserve">EA03 - 347,5x260cm alumínio anodizado natural, cor branca, c/vidro laminado incolor 4+4mm até 210cm e vidro comum incolor 6mm acima de 210cm, conf. det. </t>
  </si>
  <si>
    <t>MOBILIÁRIO EM MARCENARIA</t>
  </si>
  <si>
    <t>Painel removível (conf. detalhe e memorial descritivo)</t>
  </si>
  <si>
    <t>Biombos (conf. detalhe e memorial descritivo)</t>
  </si>
  <si>
    <t>Mesa de atendimento 150x80cm (conf. detalhe e memorial descritivo)</t>
  </si>
  <si>
    <t>Mesa recepção 150x80cm (conf. detalhe e memorial descritivo)</t>
  </si>
  <si>
    <t>Armário baixo de atendimento 53x140cm (conf. detalhe e memorial descritivo)</t>
  </si>
  <si>
    <t>Armário impressora recepção 56x75cm (conf. detalhe e memorial descritivo)</t>
  </si>
  <si>
    <t>Realocação de móveis existentes</t>
  </si>
  <si>
    <t>PGDM</t>
  </si>
  <si>
    <t>10.1.2</t>
  </si>
  <si>
    <t>10.1.3</t>
  </si>
  <si>
    <t>10.1.4</t>
  </si>
  <si>
    <t>10.1.5</t>
  </si>
  <si>
    <t>10.1.6</t>
  </si>
  <si>
    <t>10.1.7</t>
  </si>
  <si>
    <t>10.1.8</t>
  </si>
  <si>
    <t>Rodapés de poliestireno pintado h=5cm</t>
  </si>
  <si>
    <t>06/2022</t>
  </si>
  <si>
    <t>ELE-21</t>
  </si>
  <si>
    <t>ELEL-23</t>
  </si>
  <si>
    <t>ELEL-24</t>
  </si>
  <si>
    <t>ELEL-25</t>
  </si>
  <si>
    <t>ELEL-26</t>
  </si>
  <si>
    <t>PM3 90X210CM PCD</t>
  </si>
  <si>
    <t>A2 PO - Passa Objetos, 12cm x 10cm</t>
  </si>
  <si>
    <t>A2 H SAA1 - Auto Atendimento, 12cm x 10cm</t>
  </si>
  <si>
    <t>A2 H AT1 - Horário Atendimento, 12cm x 10cm</t>
  </si>
  <si>
    <t>11.2.1.4</t>
  </si>
  <si>
    <t>11.2.1.5</t>
  </si>
  <si>
    <t>11.2.1.6</t>
  </si>
  <si>
    <t>11.2.1.7</t>
  </si>
  <si>
    <t>PP2 - Ar Condicionado, 52cm x 14cm, colada</t>
  </si>
  <si>
    <t>PP3 - No break,52cm x 14cm, colada</t>
  </si>
  <si>
    <t>PP5 - Arquivo, 52cm x14,0cm, colada</t>
  </si>
  <si>
    <t>PP8 - Sanitário Masculino, 52cm x 14cm, colada</t>
  </si>
  <si>
    <t>PP9 - Sanitário Feminino, 52cm x 14cm, colada</t>
  </si>
  <si>
    <t>PP16 - Braile unissex, 52cm x 14cm, colada</t>
  </si>
  <si>
    <t>PP17 - Braile masculino, 52cm x14cm, colada</t>
  </si>
  <si>
    <t>PP18 - Braile feminino, 52cm x 14cm, colada</t>
  </si>
  <si>
    <t>PPS -Entrada/Saída, 52cm x 14cm</t>
  </si>
  <si>
    <t>Parede com painel TV (Conf. Detalhe)</t>
  </si>
  <si>
    <t>10.1.10</t>
  </si>
  <si>
    <t>11.1.2</t>
  </si>
  <si>
    <t>ELE-27</t>
  </si>
  <si>
    <t>Fita anti derrapante degraus escada</t>
  </si>
  <si>
    <t>4.9</t>
  </si>
  <si>
    <t>A3 SIA - Acessibilidade Universal,15cm x 15cm</t>
  </si>
  <si>
    <t>PP1 - Privativo para funcionários, 52cm x 14cm, colada</t>
  </si>
  <si>
    <t>Luva esgoto 100mm</t>
  </si>
  <si>
    <t>Luva de REDUÇÃO C/ROSCA  25 X  3/4</t>
  </si>
  <si>
    <t xml:space="preserve">Extintor gás carbônico (CO2) 6KG, </t>
  </si>
  <si>
    <t>Placa de sinalização de segurança contra incêndio, fotoluminescente, quadrada, *30 x 30* cm (sinalização dos extintores) -   37pç</t>
  </si>
  <si>
    <t>Placa de sinalização de segurança contra incêndio, fotoluminescente, quadrada, *24 x 12* cm (orientação e salvamento) 70pç</t>
  </si>
  <si>
    <t>Placa de sinalização de segurança contra incêndio, fotoluminescente, redonda Ø 25cm (alerta e proibição)  15pç</t>
  </si>
  <si>
    <t>Placa de sinalização de segurança contra incêndio, fotoluminescente, quadrada, *24 x 12* cm (indicação de acionadores)  25pç</t>
  </si>
  <si>
    <t>Luminárias de iluminação de emergência com indicação de saída (escada, setas, etc.)</t>
  </si>
  <si>
    <t>Válvula de Esfera em Latão para sistema de refrigeração, Linha especial - 1/4''</t>
  </si>
  <si>
    <t>Válvula de Esfera em Latão para sistema de refrigeração, Linha especial - 3/8''</t>
  </si>
  <si>
    <t>Válvula de Esfera em Latão para sistema de refrigeração, Linha especial - 1/2''</t>
  </si>
  <si>
    <t>Válvula de Esfera em Latão para sistema de refrigeração, Linha especial - 5/8''</t>
  </si>
  <si>
    <t>Válvula de Esfera em Latão para sistema de refrigeração, Linha especial - 3/4''</t>
  </si>
  <si>
    <t>Sensor de presença unidirecional com retardo 10 min., 220V/127V, 250VA</t>
  </si>
  <si>
    <t>Conjunto Plugs Macho/Fêmea 2P+T 10A/250V NBR 14136 (ligação luminária)</t>
  </si>
  <si>
    <t>Canaleta alumínio de sobrepor, tomadas e acessórios;</t>
  </si>
  <si>
    <t>Adaptador 2x3/4"  específica de canaleta de alumínio 73x25mm. Ref. Dutotec</t>
  </si>
  <si>
    <t xml:space="preserve">Porta Equipamento para Três Blocos, BRANCO,  específica de canaleta de alumínio . Ref. Dutotec ou equivalente </t>
  </si>
  <si>
    <t xml:space="preserve">Bloco Cego - BRANCO  específica de canaleta de alumínio. Ref. Dutotec ou equivalente </t>
  </si>
  <si>
    <t xml:space="preserve">Bloco tomada 2P+T(NBR 14136) 20A (vermelha) específica de canaleta de alumínio. Ref. Dutotec ou equivalente </t>
  </si>
  <si>
    <t xml:space="preserve">Bloco tomada 2P+T(NBR 14136) 20A (azul) específica de canaleta de alumínio. Ref. Dutotec ou equivalente </t>
  </si>
  <si>
    <t xml:space="preserve">Bloco interruptor 10A (branco) específica de canaleta de alumínio. Ref. Dutotec ou equivalente </t>
  </si>
  <si>
    <t>Quadro de comando de sobrepor em chapa de aço e pintura a pó cor cinza RAL 9002 com dimensões mínimas de 500x400x170mm, com placa de montagem cor laranja RAL 2004, com canaleta de PVC e trilhos para fixação dos equipamentos - CD-Timer</t>
  </si>
  <si>
    <t>Quadro de comando de sobrepor em chapa de aço e pintura a pó cor cinza RAL 9002 com dimensões mínimas de 400x300x200mm, com placa de montagem cor laranja RAL 2004, com canaleta de PVC e trilhos para fixação dos equipamentos - CD-Automação SAA</t>
  </si>
  <si>
    <t>Caixa de Derivação 25 Tipo X, 1x1 branca especifica para canaleta alumínio. Ref. Dutotec ou equivalente</t>
  </si>
  <si>
    <t>Adaptador 2x3/4" específica de canaleta de alumínio 73x25mm. Ref. Dutotec ou equivalente</t>
  </si>
  <si>
    <t>Bloco Cego - cor branca,  específica de canaleta de alumínio. Ref. Dutotec ou equivalente</t>
  </si>
  <si>
    <t>Bloco tomada 2P+T(NBR 14136) 20A (preta) específica de canaleta de alumínio. Ref. Dutotec ou equivalente</t>
  </si>
  <si>
    <t xml:space="preserve">Acessórios diversos (Conectores condulete, parafusos, porcas, arruelas, abraçadeiras, etc.) para instalação e montagem </t>
  </si>
  <si>
    <t>Caixa de Passagem metálica de sobrepor com tampa 300x300x100. Ref. Cemar ou equivalente</t>
  </si>
  <si>
    <t>Quadro  de sobrepor montado em caixa de comando com dimensões mínimas de 600x500x200mm com porta frontal em aço cego para comportar a Central de Alarme CENTRAL REMOTA</t>
  </si>
  <si>
    <t>Quadro de sobrepor montado em caixa de comando com dimensões mínimas de 400x300x200mm com porta frontal em aço cego CD RDY/MDR</t>
  </si>
  <si>
    <t>Adaptador 2x3/4"  específica de canaleta de alumínio 73x25mm. Ref. Dutotec ou equivalente</t>
  </si>
  <si>
    <t xml:space="preserve">Porta Equipamento para três Blocos, BRANCO,  específica de canaleta de alumínio . Ref. Dutotec ou equivalente </t>
  </si>
  <si>
    <t xml:space="preserve">Bloco Furo coaxial - BRANCO  específica de canaleta de alumínio. Ref. Dutotec ou equivalente </t>
  </si>
  <si>
    <t>Rack Fechado Tamanho 19” x 12 Us x 600 mm, completo, cor Cinza RAL 7032, um patch painel de 24 posições categoria 6, organizador de cabos, fechaduras em todas as aberturas, porta frontal e teto em aço cego e portas laterais com aletas para ventilação</t>
  </si>
  <si>
    <t xml:space="preserve">Acessórios diversos (Conectores, parafusos, porcas, arruelas, abraçadeiras, etc.) para instalação e montagem </t>
  </si>
  <si>
    <t>Demolição de revestimentos cerâmicos de paredes</t>
  </si>
  <si>
    <t>Encunhamento com espuma poliuretano expansivo</t>
  </si>
  <si>
    <t>Piso de pedra basalto regular  natural 46x46cm externo subsolo</t>
  </si>
  <si>
    <t>Certificação de pontos RJ45-cat.... 6</t>
  </si>
  <si>
    <t>Demolição de forros,PVC,drywalll, acústicos.</t>
  </si>
  <si>
    <t>Tubo PVC soldável  água - 25mm</t>
  </si>
  <si>
    <t>Luva PVC soldável água 25mm</t>
  </si>
  <si>
    <t>Joelho 90 PVC soldável água 25mm</t>
  </si>
  <si>
    <t>Tubo PVC soldável  água - 32mm</t>
  </si>
  <si>
    <t>Luva PVC soldável água 32mm</t>
  </si>
  <si>
    <t>Joelho 90 PVC soldável água 32mm</t>
  </si>
  <si>
    <t>Cachepot´s em aço inóx diam. 50cm, h= 45cm c/folhagem</t>
  </si>
  <si>
    <t>MO-001</t>
  </si>
  <si>
    <t>Engenheiro ou Arquiteto júnior com  encargos complementares 4h semanais</t>
  </si>
  <si>
    <t>Mestre de obras com encargos complementares</t>
  </si>
  <si>
    <t>SERVIÇOS TÉCNICOS  E ADMINISTRAÇÃO DE OBRA</t>
  </si>
  <si>
    <t>Retirada de esquadrias de alumínio do Autoatendimento</t>
  </si>
  <si>
    <t>Retirada de portas de madeira</t>
  </si>
  <si>
    <t>Remoção de piso tablado de madeira e estrutura metálica</t>
  </si>
  <si>
    <t>Demolição de paredes e piso em concreto armado e porta em aço da sala do cofre</t>
  </si>
  <si>
    <t>Remoção de biombos/divisores de ambiente</t>
  </si>
  <si>
    <t>Remoção de divisórias leves</t>
  </si>
  <si>
    <t>1.3.4</t>
  </si>
  <si>
    <t>1.3.5</t>
  </si>
  <si>
    <t>1.3.6</t>
  </si>
  <si>
    <t>1.3.7</t>
  </si>
  <si>
    <t>1.3.8</t>
  </si>
  <si>
    <t>1.3.9</t>
  </si>
  <si>
    <t>1.3.10</t>
  </si>
  <si>
    <t>1.3.11</t>
  </si>
  <si>
    <t>1.3.12</t>
  </si>
  <si>
    <t>1.3.13</t>
  </si>
  <si>
    <t>1.3.14</t>
  </si>
  <si>
    <t>1.3.15</t>
  </si>
  <si>
    <t>PAINEIS</t>
  </si>
  <si>
    <t>DIVISÓRIAS INTERNAS E FERRAGENS</t>
  </si>
  <si>
    <t>Piso porcelanato 40x40cm, marca referência Portinari, modelo Bianco Acetinado, aprovar com o departamento de engenharia</t>
  </si>
  <si>
    <t>PF01 90X210CM  - Porta de grade em ferro</t>
  </si>
  <si>
    <t>PF02 90X210CM  - Porta de grade em ferro, com chapa metálica</t>
  </si>
  <si>
    <t>Película anti vandalismo em janelas existentes fachada, modelo Ultra 600, marca referência 3M ou similar</t>
  </si>
  <si>
    <t>m²</t>
  </si>
  <si>
    <t>Estrutura metálica para plataformas completa, conforme projeto</t>
  </si>
  <si>
    <t>kg</t>
  </si>
  <si>
    <t>9.1.2</t>
  </si>
  <si>
    <t>Testeira T6 600x110x22cm, retirada, restauração e reinstalação</t>
  </si>
  <si>
    <t>Totem externo - retirada , restauração e reinstalação com estrutura de sustentação com pintura automotiva</t>
  </si>
  <si>
    <t>Logotipo fachada cubos metálicos 100x100cm padrão Banrisul</t>
  </si>
  <si>
    <t>Limpeza continuada e  final</t>
  </si>
  <si>
    <t>Barra de apoio reta 40cm</t>
  </si>
  <si>
    <t>Espelhos: dim. 60x90cm - 4mm</t>
  </si>
  <si>
    <t>Espelhos: dim. 50x70cm - 4mm</t>
  </si>
  <si>
    <t>Carpete tipo baltimore five star collection em manta, pelo cortado, cor bege(918), fabricante referência Beaulieu ou equivalente</t>
  </si>
  <si>
    <t>Tapete(solto), pelo cortado, cores Azul royal C56 (ref. Pantone 300C), acabamento de borda em bainha virada, material 100% nylon 6.6 antron, altura total de 10 mm, antiestático e antichamas, dimensões de 2,6x2,4 m, fabricante referência Santa Mônica ou equivalente</t>
  </si>
  <si>
    <t>10.1.9</t>
  </si>
  <si>
    <t>10.1.11</t>
  </si>
  <si>
    <t>REMOÇÕES,  DEMOLIÇÕES, TRANSPORTE E DESCARTE</t>
  </si>
  <si>
    <t>Piso porcelanato 60x60cm, alto tráfego, PEI V, marca referênca  Eliane, aprovar com o departamento de engenharia</t>
  </si>
  <si>
    <t>Bacia c/caixa acoplada, marca referência Deca</t>
  </si>
  <si>
    <t>Mictório, marca referência Deca</t>
  </si>
  <si>
    <t>Lavatório PNE, marca referência Deca</t>
  </si>
  <si>
    <t>Assento para bacia sanitária, marca referência Deca</t>
  </si>
  <si>
    <t>Cuba de louça embutir oval, marca referência Deca</t>
  </si>
  <si>
    <t>Projeto executado As Built, para todas as disciplinas</t>
  </si>
  <si>
    <t>Esquadria (EA-04 e EA-05) em alumínio anodizado, com pintura epoxi na cor branca, estruturadas em tubos de 5x10 cm, com fechamento nas extremidades em 45 graus - EA-04 (185x180+235x180+235X180+120x180) e EA-05 (95x180+580x180+235x180+120x180+235x180)</t>
  </si>
  <si>
    <t>Esquadria (EA-06) em alumínio anodizado, com pintura epoxi na cor branca, estruturadas em tubos de 3,5x7 cm, com fechamento nas extremidades em 45 graus - (596x240+125x240)</t>
  </si>
  <si>
    <t>Película listrada com superfície de 10 mm jateada e 4 mm de espaçamento entre listas, tipo venitian ou similar combinado com jateado 50% parte superior para divisor de ambiente (EA-04)</t>
  </si>
  <si>
    <t>Vidro comum incolor, espessura 6 mm (EA-04, EA-05 e EA-06)</t>
  </si>
  <si>
    <t>7.3.8</t>
  </si>
  <si>
    <t>7.3.9</t>
  </si>
  <si>
    <t>7.3.10</t>
  </si>
  <si>
    <t>7.3.11</t>
  </si>
  <si>
    <t>A1 LP - LOGO - Adesivo Banrisul,12cm x 10cm</t>
  </si>
  <si>
    <t>A4 SAI - Cão Guia  15cm x 15 cm</t>
  </si>
  <si>
    <t>A2H AT2 - Atendimento portas auto, 12 cm x 10cm</t>
  </si>
  <si>
    <t>11.2.1.8</t>
  </si>
  <si>
    <t>PS1 - Auto Atendimento, 52cm x 14cm</t>
  </si>
  <si>
    <t>PS2 - Caixas atendimento por senha, 52cm x 14cm</t>
  </si>
  <si>
    <t>PS3 - Plataforma de Atendimento, 52cm x 14cm</t>
  </si>
  <si>
    <t>PS4 -  Atendimento Preferencial  52cm x 14cm</t>
  </si>
  <si>
    <t>PS5 - Atendimento Pessoa física, 52cm x 14cm</t>
  </si>
  <si>
    <t>PS6 - Atendimento Pessoa jurídica, 52cm x 14cm</t>
  </si>
  <si>
    <t>PS7 -  Negócio Pessoa Física, 59cm x 32cm</t>
  </si>
  <si>
    <t>11.2.3</t>
  </si>
  <si>
    <t>PC Informa - 48,5x33,5 cm</t>
  </si>
  <si>
    <t>PC Tarifas - 54x74 cm</t>
  </si>
  <si>
    <t>Adesivos da vidros, em três camadas (branco - cinza - branco), com logo em cores padrão, dupla-face, resistente a raios UV. Medidas 120x10cm. Verso no lado colante conforme arquivos fornecidos. Importante: confirmar com a Engenharia os horários a serem impressos para agência em específico.</t>
  </si>
  <si>
    <t>Placa Suspensa em acrílico duas espessuras, em chapa de acrílico azul PANTONE 300 C ; e=2mm, e chapa de acrílico translúcido e= 5mm GL GELO 982 translúcido, com kit de fixação no teto; impressão em adesivo vinil branco, conforme arquivo. dimensões 520x140mm. Distâncias, tamanhos e letras conforme arquivos fornecidos</t>
  </si>
  <si>
    <t>Placas de porta - Tipo 1 em acrílico com duas espessuras , em chapa de acrílico azul PANTONE 300 C ; e=2mm, e chapa de acrílico translúcido e= 5mm GL GELO 982 translúcido, com fixação com fita dupla face; impressão em adesivo vinil branco, conforme arquivo. dimensões 300x80mm. Distâncias, tamanhos e letras conforme arquivos fornecidos.</t>
  </si>
  <si>
    <t>Placas de porta - Tipo 2 em acrílico duas espessuras: azul padrão Banrisul, PANTONE 300C, com dizeres em adesivo vinil PANTONE 298 C e letras em vinil BRANCO. Dimensões indicadas, com 3mm de espessura e fixação com fita dupla-face já aplicadas no verso. Distâncias, tamanhos e tipos de letras conforme arquivos fornecidos.</t>
  </si>
  <si>
    <t>Porta cartazes em acrílico com fixação e acabamentos conforme detalhamento</t>
  </si>
  <si>
    <t>Passa objetos em acrílico</t>
  </si>
  <si>
    <t>11.2.3.1</t>
  </si>
  <si>
    <t>11.2.3.2</t>
  </si>
  <si>
    <t>11.2.3.3</t>
  </si>
  <si>
    <t>11.2.3.4</t>
  </si>
  <si>
    <t>11.2.3.5</t>
  </si>
  <si>
    <t>11.2.4</t>
  </si>
  <si>
    <t>11.2.4.1</t>
  </si>
  <si>
    <t>11.2.4.2</t>
  </si>
  <si>
    <t>11.2.4.3</t>
  </si>
  <si>
    <t>11.2.4.4</t>
  </si>
  <si>
    <t>11.2.4.5</t>
  </si>
  <si>
    <t>11.2.4.6</t>
  </si>
  <si>
    <t>11.2.5</t>
  </si>
  <si>
    <t>11.2.5.1</t>
  </si>
  <si>
    <t>11.2.5.2</t>
  </si>
  <si>
    <t>11.2.5.3</t>
  </si>
  <si>
    <t>4.10</t>
  </si>
  <si>
    <t>6.12</t>
  </si>
  <si>
    <t>Pintura acrílica sobre piso do estacionamento para as vagas de idoso e deficiente físico</t>
  </si>
  <si>
    <t>Estrutura metálica para escada e elevador completa, conforme projeto</t>
  </si>
  <si>
    <t>Divisórias Alcoplac/Neocom System, com painéis frontais  e portas em TS, com perfis em alumínio anodizado natural fosco -inclusive ferragens conf. det.com colocação ou similar</t>
  </si>
  <si>
    <t xml:space="preserve">EA01 - 530x328cm alumínio anodizado natural,cor branca, c/vidro temperado incolor 10mm, c/película anti vandalismo, com mola de tiop Dorma, conf. det. </t>
  </si>
  <si>
    <t>Biombo padrão Banrisul (120x140 cm), em caixilharia de alumínio com pintura eletrostática branca, perfil série 30, vidro incolor espessura 5 mm, com superficie listrada 10 mm e 4 mm de espaçamento entre listas, tipo venetian ou similar</t>
  </si>
  <si>
    <t>Película listrada com superfície de 10 mm jateada e 4 mm de espaçamento entre listas, tipo venitian ou similar, para divisor de ambientes (EA-05, EA-06)</t>
  </si>
  <si>
    <t>Plano de gerenciamento de resíduos, armazenamento, transporte vertical e horizontal para descarte com destinação de resíduos da construção civil</t>
  </si>
  <si>
    <t>PLANILHA DETALHAMENTO CÁLCULO BDI</t>
  </si>
  <si>
    <t>DESPESAS INDIRETAS</t>
  </si>
  <si>
    <t>Valores limites conforme Acórdão 2622/2013 TCU</t>
  </si>
  <si>
    <t>AC - Administração central</t>
  </si>
  <si>
    <t>Administração Central: de 3% à 5,5%</t>
  </si>
  <si>
    <t>SG - Seguro e Garantias</t>
  </si>
  <si>
    <t>Seguros + Garantia: de 0,8% à 1%</t>
  </si>
  <si>
    <t>R - Riscos</t>
  </si>
  <si>
    <t>Riscos: de 0,97% a 1,27%</t>
  </si>
  <si>
    <t>Despesas Financeiras: de 0,59% a 1,39%</t>
  </si>
  <si>
    <t>L - Lucro</t>
  </si>
  <si>
    <t>Lucros: de 6,16% à 8,96%</t>
  </si>
  <si>
    <t>BDI CALCULADO:  de 20,34% à 25,00%</t>
  </si>
  <si>
    <t>I - Impostos</t>
  </si>
  <si>
    <t>PIS</t>
  </si>
  <si>
    <t>COFINS</t>
  </si>
  <si>
    <t>5.3</t>
  </si>
  <si>
    <t>ISS (cfe. Legislação municipal)</t>
  </si>
  <si>
    <t>5.4</t>
  </si>
  <si>
    <t>CPRB - Contrib. Prev. Sobre Rec. Bruta</t>
  </si>
  <si>
    <t>Itens em que podem ocorrer variações:</t>
  </si>
  <si>
    <t>DF - Despesas Financeiras</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</si>
  <si>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</si>
  <si>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BDI Calculado</t>
  </si>
  <si>
    <t>FÓRMULA ADOTADA</t>
  </si>
  <si>
    <r>
      <t xml:space="preserve">BDI =( </t>
    </r>
    <r>
      <rPr>
        <u/>
        <sz val="10"/>
        <rFont val="Calibri"/>
        <family val="2"/>
        <scheme val="minor"/>
      </rPr>
      <t>(1+AC+S+R+G) x (1+DF) x (1+L)  - 1</t>
    </r>
    <r>
      <rPr>
        <sz val="10"/>
        <rFont val="Calibri"/>
        <family val="2"/>
        <scheme val="minor"/>
      </rPr>
      <t>)  x 100</t>
    </r>
  </si>
  <si>
    <t>(1- I)</t>
  </si>
  <si>
    <t>FONE:</t>
  </si>
  <si>
    <t>PROPOSTA</t>
  </si>
  <si>
    <t>Cabo para alarme  CCI de 10 vias na cor branca em PVC, condutores de bitola 0,5mm2 em cobre eletrolítico estanhados, isolação PVC  cores sólidas.</t>
  </si>
  <si>
    <r>
      <t xml:space="preserve">Módulo Autônomo de iluminação de emergência com difusor </t>
    </r>
    <r>
      <rPr>
        <b/>
        <sz val="10"/>
        <rFont val="Calibri"/>
        <family val="2"/>
        <scheme val="minor"/>
      </rPr>
      <t>LEITOSO</t>
    </r>
    <r>
      <rPr>
        <sz val="10"/>
        <rFont val="Calibri"/>
        <family val="2"/>
        <scheme val="minor"/>
      </rPr>
      <t>, 2500 lumens, 115/220V, com 48 LEDs Alto-brilho, bateria 6V-4.5Ah, autonomia de 10</t>
    </r>
    <r>
      <rPr>
        <b/>
        <sz val="10"/>
        <rFont val="Calibri"/>
        <family val="2"/>
        <scheme val="minor"/>
      </rPr>
      <t xml:space="preserve"> </t>
    </r>
    <r>
      <rPr>
        <sz val="10"/>
        <rFont val="Calibri"/>
        <family val="2"/>
        <scheme val="minor"/>
      </rPr>
      <t>horas, gabinete em metal, pintura epóxi. Ref.  Technomaster LM 0180 ou equivalente.</t>
    </r>
  </si>
  <si>
    <r>
      <t xml:space="preserve">Canaleta de alumínio </t>
    </r>
    <r>
      <rPr>
        <b/>
        <sz val="10"/>
        <rFont val="Calibri"/>
        <family val="2"/>
        <scheme val="minor"/>
      </rPr>
      <t>dupla de 73x25mm</t>
    </r>
    <r>
      <rPr>
        <sz val="10"/>
        <rFont val="Calibri"/>
        <family val="2"/>
        <scheme val="minor"/>
      </rPr>
      <t xml:space="preserve"> com tampa de encaixe (Pintura eletrostática branca). Ref. Dutotec ou equivalente </t>
    </r>
  </si>
  <si>
    <r>
      <t xml:space="preserve">3. PRAZO DE EXECUÇÃO/ENTREGA: </t>
    </r>
    <r>
      <rPr>
        <sz val="10"/>
        <rFont val="Calibri"/>
        <family val="2"/>
        <scheme val="minor"/>
      </rPr>
      <t>120 dias</t>
    </r>
  </si>
  <si>
    <t>CUSTO UNITÁRIO</t>
  </si>
  <si>
    <t>Guarda corpo com corrimão metálico para a escada completo com montantes verticais em aço inoxidável 304 polido e fechamento em vidro temperado espessura 6 mm, conforme projeto</t>
  </si>
  <si>
    <t>Guarda corpo metálico do segundo pavimento, com montantes verticais em aço inoxdidável 304 polido e fechamento em vidro temperado espessura 6 mm, conforme projeto</t>
  </si>
  <si>
    <t>PLANILHA DE ORÇAMENTOS</t>
  </si>
  <si>
    <t>CRONOGRAMA FÍSICO FINANCEIRO</t>
  </si>
  <si>
    <r>
      <t xml:space="preserve">1. OBJETO: </t>
    </r>
    <r>
      <rPr>
        <sz val="10"/>
        <rFont val="Calibri"/>
        <family val="2"/>
        <scheme val="minor"/>
      </rPr>
      <t>OBRAS CIVIS, INSTALAÇÕES ELÉTRICAS, LÓGICAS E MECÂNICAS NA AGÊNCIA BENTO GONÇALVES-RS</t>
    </r>
  </si>
  <si>
    <r>
      <t xml:space="preserve">1. OBJETO: </t>
    </r>
    <r>
      <rPr>
        <sz val="10"/>
        <rFont val="Calibri"/>
        <family val="2"/>
        <scheme val="minor"/>
      </rPr>
      <t>OBRAS CIVIS, INSTALAÇÕES ELÉTRICAS, LÓGICAS E MECÂNICA NA AG.BENTO GONÇALVES RS</t>
    </r>
  </si>
  <si>
    <r>
      <t xml:space="preserve">2. ENDEREÇO DE EXECUÇÃO/ENTREGA: </t>
    </r>
    <r>
      <rPr>
        <sz val="10"/>
        <rFont val="Calibri"/>
        <family val="2"/>
        <scheme val="minor"/>
      </rPr>
      <t>RUA MARECHAL FLORIANO, 114 - BENTO GONÇALVES-RS</t>
    </r>
  </si>
  <si>
    <t>LOTE</t>
  </si>
  <si>
    <t>ÚNICO</t>
  </si>
  <si>
    <t>Elemento podotátil em poliuretano interno de alerta colado (módulos de 25x25cm) - cor cinza</t>
  </si>
  <si>
    <t>Elemento podotátil em poliéster interno direcional colado (módulos 25x25cm) - cor cinza</t>
  </si>
  <si>
    <t>SINAPIRS</t>
  </si>
  <si>
    <t xml:space="preserve">72187+M.O </t>
  </si>
  <si>
    <t>72187+M.O</t>
  </si>
  <si>
    <t>Piso podotátil em concreto externo de alerta sobre argamassa - cor amarelo</t>
  </si>
  <si>
    <t>PLEO</t>
  </si>
  <si>
    <t>m³</t>
  </si>
  <si>
    <t>h</t>
  </si>
  <si>
    <t>cj</t>
  </si>
  <si>
    <t>TOTAL OBRAS CIVIS</t>
  </si>
  <si>
    <t>pç</t>
  </si>
  <si>
    <t>Serviços preliminares</t>
  </si>
  <si>
    <t>Paredes e painéis</t>
  </si>
  <si>
    <t>1.</t>
  </si>
  <si>
    <t>2.</t>
  </si>
  <si>
    <t>3.</t>
  </si>
  <si>
    <t>Forros</t>
  </si>
  <si>
    <t>4.</t>
  </si>
  <si>
    <t>Pisos</t>
  </si>
  <si>
    <t>5.</t>
  </si>
  <si>
    <t>Revestimentos de paredes</t>
  </si>
  <si>
    <t>6.</t>
  </si>
  <si>
    <t>Pinturas</t>
  </si>
  <si>
    <t>7.</t>
  </si>
  <si>
    <t>Esquadrias com ferragem e vidros</t>
  </si>
  <si>
    <t>8.</t>
  </si>
  <si>
    <t>Serralheria</t>
  </si>
  <si>
    <t>9.</t>
  </si>
  <si>
    <t>Estruturas</t>
  </si>
  <si>
    <t>10.</t>
  </si>
  <si>
    <t>Mobiliários - Espaço Afinidade</t>
  </si>
  <si>
    <t>11.</t>
  </si>
  <si>
    <t>Programação visual</t>
  </si>
  <si>
    <t>12.</t>
  </si>
  <si>
    <t>Serviços finais</t>
  </si>
  <si>
    <t>13.</t>
  </si>
  <si>
    <t>Instalações hidráulicas</t>
  </si>
  <si>
    <t>14.</t>
  </si>
  <si>
    <t>Instalações de PPCI</t>
  </si>
  <si>
    <t>Instalações mecânicas</t>
  </si>
  <si>
    <t>Elevador</t>
  </si>
  <si>
    <t>Cortina metálica</t>
  </si>
  <si>
    <t>Instalações elétricas</t>
  </si>
  <si>
    <t xml:space="preserve"> Elétricas</t>
  </si>
  <si>
    <t>Fornecimento e Instalação de cortina metálica (porta de enrolar) com interface para automação, conforme especificações do "Memorial para Fornecimento e Instalação de Cortinas Metálicas com Interface para Automação – ver 9.19". - dimensões da porta: 5,25 m X 3,30 m (largura x altura)</t>
  </si>
  <si>
    <t>Realocação de 2 portas giratórias PGDM existentes - serviço deverá ser executado por empresa especializada.</t>
  </si>
  <si>
    <t>TRATAMENTO DE EFLUENTES</t>
  </si>
  <si>
    <t>Tubo de esgoto, diâmetro 150 mm</t>
  </si>
  <si>
    <t>Joelho 45º, diâmetro 150 mm</t>
  </si>
  <si>
    <t>CIPC- Caixa de inspeção pluvial com grelha - 450x600 mm</t>
  </si>
  <si>
    <t>CISC - Caixa de inspeção sanitária - 450x600 mm</t>
  </si>
  <si>
    <t>13.4.5</t>
  </si>
  <si>
    <t>Caixa de distribuição - 900x900x1.000 mm</t>
  </si>
  <si>
    <t>13.4.6</t>
  </si>
  <si>
    <t>Fossa séptica, Voume útil 7 m³, diâmetro 1,9m x altura 2,5m</t>
  </si>
  <si>
    <t>11/2020</t>
  </si>
  <si>
    <t>13.4.7</t>
  </si>
  <si>
    <t>Filtro anaeróbico, Volume útil 5,0 m³, diâmetro 2,3 m x altura 1,2 m</t>
  </si>
  <si>
    <t>13.5</t>
  </si>
  <si>
    <t>13.5.1</t>
  </si>
  <si>
    <t>13.5.2</t>
  </si>
  <si>
    <t>13.5.3</t>
  </si>
  <si>
    <t>13.5.4</t>
  </si>
  <si>
    <t>13.5.5</t>
  </si>
  <si>
    <t>13.5.6</t>
  </si>
  <si>
    <t>13.6</t>
  </si>
  <si>
    <t>13.6.1</t>
  </si>
  <si>
    <t>13.6.2</t>
  </si>
  <si>
    <t>13.6.3</t>
  </si>
  <si>
    <t>13.6.4</t>
  </si>
  <si>
    <t>13.6.5</t>
  </si>
  <si>
    <t>13.7</t>
  </si>
  <si>
    <t>13.7.1</t>
  </si>
  <si>
    <t>13.8</t>
  </si>
  <si>
    <t>13.8.1</t>
  </si>
  <si>
    <t>13.8.2</t>
  </si>
  <si>
    <t>13.8.3</t>
  </si>
  <si>
    <t>13.8.4</t>
  </si>
  <si>
    <t>13.8.5</t>
  </si>
  <si>
    <t>13.8.6</t>
  </si>
  <si>
    <t>13.8.7</t>
  </si>
  <si>
    <t>13.8.8</t>
  </si>
  <si>
    <t>13.8.9</t>
  </si>
  <si>
    <t>97901</t>
  </si>
  <si>
    <t>97902</t>
  </si>
  <si>
    <t>97903</t>
  </si>
  <si>
    <t>2.4.1</t>
  </si>
  <si>
    <t>2.4.2</t>
  </si>
  <si>
    <t>2.5.1</t>
  </si>
  <si>
    <t>2.5.3</t>
  </si>
  <si>
    <t>2.5.4</t>
  </si>
  <si>
    <t>2.5.5</t>
  </si>
  <si>
    <t>Condutor de cobre unipolar flexível, HF (Não Halogenado), 70°C 450/750V. Ref. Afitox, Afumex ou equivalente - seção 2,5mm²</t>
  </si>
  <si>
    <t>Rack padrão 19" tipo gabinete fechado com porta de vidro com chave, Cor RAL 7032, próprio para cabeamento estruturado de 36 Us, profundidade interna de 600 mm. Fixado na parede com 01 (uma) bandeja de 04 (quatro) apoios e 260 conjuntos de parafusos porca/gaiola e 11 (onze) organizadores de cabos.</t>
  </si>
  <si>
    <t>Rack padrão 19" tipo gabinete fechado com porta de vidro com chave, Cor RAL 7032, próprio para cabeamento estruturado de 20 Us, profundidade interna de 600 mm. Fixado na parede com 04 (quatro) bandejas de 04 (quatro) apoios e 120 conjuntos de parafusos porca/gaiola e 07(sete) organizadores de cabos.</t>
  </si>
  <si>
    <t>2.6.7</t>
  </si>
  <si>
    <t>2.6.8</t>
  </si>
  <si>
    <t>Voice panel 50P com RJ45 CAT5E para Central Telefônica</t>
  </si>
  <si>
    <t>2.6.9</t>
  </si>
  <si>
    <t>Conjunto de 10 (5+5) metros de cabo coaxial 75 Ohms na cor preta RF75 0,4/2,5 com conector tipo BNC reto com solda e conector tipo BNC angular com rosca e solda (mini)</t>
  </si>
  <si>
    <t>2.6.10</t>
  </si>
  <si>
    <t>patch cord azul 6 mts para interligações Racks com RJ45 macho nas pontas identoficados com anilhas de "1" a "6"</t>
  </si>
  <si>
    <t>2.6.11</t>
  </si>
  <si>
    <t>2.6.12</t>
  </si>
  <si>
    <t>2.6.13</t>
  </si>
  <si>
    <t>2.6.14</t>
  </si>
  <si>
    <t>Certificação de pontos RJ45-cat.... 5</t>
  </si>
  <si>
    <t>2.6.15</t>
  </si>
  <si>
    <t>Montagem centro de distribuição</t>
  </si>
  <si>
    <t>1.7.3</t>
  </si>
  <si>
    <t>Pontos de iluminação, tomadas e ar condicionado - luminárias, interruptores e tomadas</t>
  </si>
  <si>
    <t>1.7.5</t>
  </si>
  <si>
    <t>1.7.7</t>
  </si>
  <si>
    <t>1.7.8</t>
  </si>
  <si>
    <t>1.7.10</t>
  </si>
  <si>
    <t>1.7.11</t>
  </si>
  <si>
    <t>1.10.1</t>
  </si>
  <si>
    <t>Instalações automação (elétrica e sinal)</t>
  </si>
  <si>
    <t>Instalações telefônicas</t>
  </si>
  <si>
    <t>Instalações alarme e CFTV</t>
  </si>
  <si>
    <t>Cabo CCI-50-5 pares com condutores rígidos de cobre estanhado com diâmetro 0,50 mm, isolamento externo em PVC branco</t>
  </si>
  <si>
    <t>Patch Cord Cat.6 comprimento 2,5m</t>
  </si>
  <si>
    <t>Patch Cord Cat.6 comprimento 1,0m</t>
  </si>
  <si>
    <t>SBC</t>
  </si>
  <si>
    <t>055918</t>
  </si>
  <si>
    <t>03/2020</t>
  </si>
  <si>
    <t>055034</t>
  </si>
  <si>
    <t>14.2.6</t>
  </si>
  <si>
    <t>Módulo Autonomo iluminação de emergência de aclaramento, 500/800 lm, 127/220V, com 80 led's, bateria 6V-4.5Ah, autonomia mínima 3 horas, gabinete em metal, pintura epóxi. Technomaster ou equivalente.</t>
  </si>
  <si>
    <t>067639</t>
  </si>
  <si>
    <t>14.2.7</t>
  </si>
  <si>
    <t>Módulo Autônomo de iluminação emergência de aclaramento, 1200/2500 lm, com dois faróis, bateria 6V-4.5Ah ou superior, autonomia mínima 3 horas, com suporte metálico em pintura epóxi para fixação da bateria, com extensão para instalação dos faróis em separado. Technomaster ou equivalente.</t>
  </si>
  <si>
    <t>060062</t>
  </si>
  <si>
    <t>SISTEMA DE ALARME DE INCÊNDIO</t>
  </si>
  <si>
    <t>Central de alarme e detecção de incêndio endereçável para até 125 dispositivos em um laço A ou B, 127/220V, 24VDC,  consumo supervisão 8W, proteção contra surtos de tensão na saída dos laços, da sirene e fonte de alimentação. Com opção de geração de relatório, conexão para até 4 repetidores de alarme,  modelo CE1125 da Intelbrás ou similar, de acordo com a NBR 17.240-2010.</t>
  </si>
  <si>
    <t>058110</t>
  </si>
  <si>
    <t>Detector de fumaça endereçável, com LED indicador de alarme/supervisão,  detecção óptica, supervisão a cada 2 segundos,  para laços A ou B, faixa de endereços de 1 a 250, cor Branco, modelo DFE520 da Intelbrás ou similar. Compatível com a central de alarme e detecção de incêncio Modelo CE1125 da Intelbrás ou similar, de acordo com a NBR 17.240-2010.</t>
  </si>
  <si>
    <t>Acionador manual, endereçável, rearmável, suporte para caixa 4x2 ou condulete ¾”, saída com contato seco, indicação por LED de alarme e funcionamento, com chave de desarme. modelo AME522 da Intelbrás ou similar, de acordo com a NBR 17.240-2010.</t>
  </si>
  <si>
    <t>Sirene Audiovisual, endereçável, indicação por LED de alarme e funcionamento, de acordo com a NBR 17.240-2010.</t>
  </si>
  <si>
    <t>14.3.8</t>
  </si>
  <si>
    <r>
      <t xml:space="preserve">2. ENDEREÇO DE EXECUÇÃO/ENTREGA: </t>
    </r>
    <r>
      <rPr>
        <sz val="10"/>
        <rFont val="Calibri"/>
        <family val="2"/>
        <scheme val="minor"/>
      </rPr>
      <t>Rua Marechal Floriano, 114 - Bento Gonçalves/RS</t>
    </r>
  </si>
  <si>
    <t>72288</t>
  </si>
  <si>
    <t>72553</t>
  </si>
  <si>
    <t>91937</t>
  </si>
  <si>
    <t>95732</t>
  </si>
  <si>
    <t>92872</t>
  </si>
  <si>
    <t>98266</t>
  </si>
  <si>
    <t>UN.</t>
  </si>
  <si>
    <t>un.</t>
  </si>
  <si>
    <t>97629</t>
  </si>
  <si>
    <t>72178</t>
  </si>
  <si>
    <t>99809</t>
  </si>
  <si>
    <t>89491</t>
  </si>
  <si>
    <t>98689</t>
  </si>
  <si>
    <t>Enc. Sociais SINAPI-RS OUT/2020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</si>
</sst>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quot;R$ &quot;* #,##0.00_);_(&quot;R$ &quot;* \(#,##0.00\);_(&quot;R$ &quot;* &quot;-&quot;??_);_(@_)"/>
    <numFmt numFmtId="165" formatCode="_(* #,##0.00_);_(* \(#,##0.00\);_(* &quot;-&quot;??_);_(@_)"/>
    <numFmt numFmtId="166" formatCode="_(* #,##0.00_);_(* \(#,##0.00\);_(* \-??_);_(@_)"/>
    <numFmt numFmtId="167" formatCode="_(&quot;R$&quot;* #,##0.00_);_(&quot;R$&quot;* \(#,##0.00\);_(&quot;R$&quot;* &quot;-&quot;??_);_(@_)"/>
    <numFmt numFmtId="168" formatCode="_([$€-2]* #,##0.00_);_([$€-2]* \(#,##0.00\);_([$€-2]* &quot;-&quot;??_)"/>
    <numFmt numFmtId="169" formatCode="#,##0.00_ ;\-#,##0.00\ "/>
    <numFmt numFmtId="170" formatCode="0.0%"/>
    <numFmt numFmtId="171" formatCode="#,##0.00;[Red]#,##0.00"/>
  </numFmts>
  <fonts count="51" x14ac:knownFonts="1">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8"/>
      <name val="Arial"/>
      <family val="2"/>
    </font>
    <font>
      <sz val="10"/>
      <name val="Arial"/>
      <family val="2"/>
    </font>
    <font>
      <sz val="10"/>
      <name val="Courier New"/>
      <family val="3"/>
    </font>
    <font>
      <b/>
      <sz val="10"/>
      <name val="Courier New"/>
      <family val="3"/>
    </font>
    <font>
      <sz val="11"/>
      <color theme="1"/>
      <name val="Calibri"/>
      <family val="2"/>
      <scheme val="minor"/>
    </font>
    <font>
      <sz val="11"/>
      <name val="Calibri"/>
      <family val="2"/>
      <scheme val="minor"/>
    </font>
    <font>
      <b/>
      <sz val="14"/>
      <name val="Calibri"/>
      <family val="2"/>
      <scheme val="minor"/>
    </font>
    <font>
      <b/>
      <sz val="10"/>
      <name val="Calibri"/>
      <family val="2"/>
      <scheme val="minor"/>
    </font>
    <font>
      <sz val="10"/>
      <name val="Calibri"/>
      <family val="2"/>
      <scheme val="minor"/>
    </font>
    <font>
      <b/>
      <sz val="11"/>
      <name val="Calibri"/>
      <family val="2"/>
      <scheme val="minor"/>
    </font>
    <font>
      <b/>
      <sz val="9"/>
      <name val="Calibri"/>
      <family val="2"/>
      <scheme val="minor"/>
    </font>
    <font>
      <sz val="9"/>
      <name val="Calibri"/>
      <family val="2"/>
      <scheme val="minor"/>
    </font>
    <font>
      <sz val="10"/>
      <name val="MS Sans Serif"/>
      <family val="2"/>
    </font>
    <font>
      <sz val="9"/>
      <name val="Calibri"/>
      <family val="2"/>
    </font>
    <font>
      <b/>
      <sz val="9"/>
      <name val="Calibri"/>
      <family val="2"/>
    </font>
    <font>
      <sz val="10"/>
      <name val="MS Sans Serif"/>
    </font>
    <font>
      <sz val="10"/>
      <color theme="1"/>
      <name val="Calibri"/>
      <family val="2"/>
      <scheme val="minor"/>
    </font>
    <font>
      <b/>
      <sz val="16"/>
      <name val="Calibri"/>
      <family val="2"/>
      <scheme val="minor"/>
    </font>
    <font>
      <b/>
      <sz val="10"/>
      <color theme="1"/>
      <name val="Calibri"/>
      <family val="2"/>
      <scheme val="minor"/>
    </font>
    <font>
      <sz val="9"/>
      <color theme="1"/>
      <name val="Calibri"/>
      <family val="2"/>
      <scheme val="minor"/>
    </font>
    <font>
      <sz val="11"/>
      <color rgb="FF000000"/>
      <name val="Calibri"/>
      <family val="2"/>
      <charset val="1"/>
    </font>
    <font>
      <b/>
      <sz val="11"/>
      <color theme="0"/>
      <name val="Calibri"/>
      <family val="2"/>
      <charset val="1"/>
    </font>
    <font>
      <b/>
      <sz val="11"/>
      <color rgb="FF000000"/>
      <name val="Calibri"/>
      <family val="2"/>
      <charset val="1"/>
    </font>
    <font>
      <sz val="10"/>
      <color rgb="FF000000"/>
      <name val="Calibri"/>
      <family val="2"/>
      <charset val="1"/>
    </font>
    <font>
      <b/>
      <sz val="10"/>
      <color rgb="FF000000"/>
      <name val="Calibri"/>
      <family val="2"/>
      <charset val="1"/>
    </font>
    <font>
      <u/>
      <sz val="10"/>
      <name val="Calibri"/>
      <family val="2"/>
      <scheme val="minor"/>
    </font>
    <font>
      <b/>
      <sz val="8"/>
      <name val="Calibri"/>
      <family val="2"/>
      <scheme val="minor"/>
    </font>
    <font>
      <sz val="10"/>
      <name val="Calibri"/>
      <family val="2"/>
    </font>
    <font>
      <sz val="10"/>
      <name val="Calibri Light"/>
      <family val="2"/>
    </font>
    <font>
      <sz val="11"/>
      <name val="Calibri Light"/>
      <family val="2"/>
    </font>
    <font>
      <b/>
      <sz val="10"/>
      <name val="Calibri Light"/>
      <family val="2"/>
    </font>
    <font>
      <b/>
      <sz val="10"/>
      <name val="Calibri"/>
      <family val="2"/>
    </font>
  </fonts>
  <fills count="24">
    <fill>
      <patternFill patternType="none"/>
    </fill>
    <fill>
      <patternFill patternType="gray125"/>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42"/>
        <bgColor indexed="27"/>
      </patternFill>
    </fill>
    <fill>
      <patternFill patternType="solid">
        <fgColor indexed="9"/>
        <bgColor indexed="26"/>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64"/>
      </patternFill>
    </fill>
    <fill>
      <patternFill patternType="solid">
        <fgColor theme="0"/>
        <bgColor indexed="64"/>
      </patternFill>
    </fill>
    <fill>
      <patternFill patternType="solid">
        <fgColor theme="1" tint="0.499984740745262"/>
        <bgColor indexed="8"/>
      </patternFill>
    </fill>
    <fill>
      <patternFill patternType="solid">
        <fgColor theme="1" tint="0.499984740745262"/>
        <bgColor indexed="64"/>
      </patternFill>
    </fill>
    <fill>
      <patternFill patternType="solid">
        <fgColor theme="8" tint="-0.499984740745262"/>
        <bgColor rgb="FF99CCFF"/>
      </patternFill>
    </fill>
    <fill>
      <patternFill patternType="solid">
        <fgColor theme="0" tint="-4.9989318521683403E-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bottom style="thin">
        <color indexed="64"/>
      </bottom>
      <diagonal/>
    </border>
    <border>
      <left/>
      <right/>
      <top style="medium">
        <color theme="3"/>
      </top>
      <bottom style="thin">
        <color theme="3"/>
      </bottom>
      <diagonal/>
    </border>
    <border>
      <left/>
      <right/>
      <top/>
      <bottom style="thin">
        <color theme="8" tint="-0.24994659260841701"/>
      </bottom>
      <diagonal/>
    </border>
    <border>
      <left/>
      <right/>
      <top style="thin">
        <color theme="8" tint="-0.24994659260841701"/>
      </top>
      <bottom style="thin">
        <color theme="8" tint="-0.24994659260841701"/>
      </bottom>
      <diagonal/>
    </border>
    <border>
      <left/>
      <right/>
      <top/>
      <bottom style="thin">
        <color theme="3"/>
      </bottom>
      <diagonal/>
    </border>
    <border>
      <left/>
      <right/>
      <top style="thin">
        <color theme="3"/>
      </top>
      <bottom style="thin">
        <color theme="3"/>
      </bottom>
      <diagonal/>
    </border>
    <border>
      <left/>
      <right/>
      <top style="thin">
        <color theme="8" tint="-0.24994659260841701"/>
      </top>
      <bottom/>
      <diagonal/>
    </border>
    <border>
      <left/>
      <right/>
      <top style="thin">
        <color theme="3"/>
      </top>
      <bottom/>
      <diagonal/>
    </border>
    <border>
      <left/>
      <right/>
      <top/>
      <bottom style="medium">
        <color theme="3"/>
      </bottom>
      <diagonal/>
    </border>
    <border>
      <left/>
      <right/>
      <top style="medium">
        <color theme="3"/>
      </top>
      <bottom/>
      <diagonal/>
    </border>
    <border>
      <left/>
      <right/>
      <top style="hair">
        <color theme="3"/>
      </top>
      <bottom style="hair">
        <color theme="3"/>
      </bottom>
      <diagonal/>
    </border>
    <border>
      <left/>
      <right/>
      <top style="medium">
        <color theme="3"/>
      </top>
      <bottom style="medium">
        <color theme="3"/>
      </bottom>
      <diagonal/>
    </border>
    <border>
      <left/>
      <right/>
      <top style="medium">
        <color theme="3"/>
      </top>
      <bottom style="hair">
        <color theme="3"/>
      </bottom>
      <diagonal/>
    </border>
    <border>
      <left/>
      <right/>
      <top style="hair">
        <color theme="3"/>
      </top>
      <bottom style="medium">
        <color theme="3"/>
      </bottom>
      <diagonal/>
    </border>
    <border>
      <left/>
      <right/>
      <top style="hair">
        <color theme="3"/>
      </top>
      <bottom style="thin">
        <color theme="3"/>
      </bottom>
      <diagonal/>
    </border>
    <border>
      <left/>
      <right/>
      <top/>
      <bottom style="hair">
        <color theme="3"/>
      </bottom>
      <diagonal/>
    </border>
    <border>
      <left/>
      <right/>
      <top style="thin">
        <color theme="3"/>
      </top>
      <bottom style="medium">
        <color theme="3"/>
      </bottom>
      <diagonal/>
    </border>
    <border>
      <left/>
      <right/>
      <top style="hair">
        <color theme="3"/>
      </top>
      <bottom/>
      <diagonal/>
    </border>
    <border>
      <left/>
      <right/>
      <top style="hair">
        <color theme="3"/>
      </top>
      <bottom style="thin">
        <color auto="1"/>
      </bottom>
      <diagonal/>
    </border>
    <border>
      <left/>
      <right/>
      <top style="thin">
        <color theme="3"/>
      </top>
      <bottom style="hair">
        <color theme="3"/>
      </bottom>
      <diagonal/>
    </border>
    <border>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medium">
        <color theme="3"/>
      </top>
      <bottom style="medium">
        <color theme="3"/>
      </bottom>
      <diagonal/>
    </border>
    <border>
      <left style="hair">
        <color theme="3"/>
      </left>
      <right style="hair">
        <color theme="3"/>
      </right>
      <top/>
      <bottom style="hair">
        <color theme="3"/>
      </bottom>
      <diagonal/>
    </border>
    <border>
      <left style="hair">
        <color theme="3"/>
      </left>
      <right style="hair">
        <color theme="3"/>
      </right>
      <top style="hair">
        <color theme="3"/>
      </top>
      <bottom/>
      <diagonal/>
    </border>
    <border>
      <left style="hair">
        <color theme="3"/>
      </left>
      <right style="hair">
        <color theme="3"/>
      </right>
      <top style="medium">
        <color theme="3"/>
      </top>
      <bottom/>
      <diagonal/>
    </border>
    <border>
      <left style="hair">
        <color theme="3"/>
      </left>
      <right style="hair">
        <color theme="3"/>
      </right>
      <top style="thin">
        <color theme="3"/>
      </top>
      <bottom style="thin">
        <color theme="3"/>
      </bottom>
      <diagonal/>
    </border>
    <border>
      <left style="hair">
        <color theme="3"/>
      </left>
      <right style="hair">
        <color theme="3"/>
      </right>
      <top style="hair">
        <color theme="3"/>
      </top>
      <bottom style="thin">
        <color theme="3"/>
      </bottom>
      <diagonal/>
    </border>
    <border>
      <left style="hair">
        <color theme="3"/>
      </left>
      <right/>
      <top style="hair">
        <color theme="3"/>
      </top>
      <bottom style="hair">
        <color theme="3"/>
      </bottom>
      <diagonal/>
    </border>
    <border>
      <left/>
      <right/>
      <top style="hair">
        <color indexed="64"/>
      </top>
      <bottom style="hair">
        <color indexed="64"/>
      </bottom>
      <diagonal/>
    </border>
    <border>
      <left style="hair">
        <color theme="3"/>
      </left>
      <right style="hair">
        <color theme="3"/>
      </right>
      <top style="hair">
        <color theme="3"/>
      </top>
      <bottom style="medium">
        <color theme="3"/>
      </bottom>
      <diagonal/>
    </border>
  </borders>
  <cellStyleXfs count="99">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1" borderId="1" applyNumberFormat="0" applyAlignment="0" applyProtection="0"/>
    <xf numFmtId="0" fontId="5" fillId="11" borderId="1" applyNumberFormat="0" applyAlignment="0" applyProtection="0"/>
    <xf numFmtId="0" fontId="6" fillId="12" borderId="2" applyNumberFormat="0" applyAlignment="0" applyProtection="0"/>
    <xf numFmtId="0" fontId="6" fillId="12"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 fillId="7" borderId="1" applyNumberFormat="0" applyAlignment="0" applyProtection="0"/>
    <xf numFmtId="0" fontId="8" fillId="7" borderId="1" applyNumberFormat="0" applyAlignment="0" applyProtection="0"/>
    <xf numFmtId="168" fontId="20" fillId="0" borderId="0" applyFont="0" applyFill="0" applyBorder="0" applyAlignment="0" applyProtection="0"/>
    <xf numFmtId="0" fontId="9" fillId="17" borderId="0" applyNumberFormat="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10" fillId="7" borderId="0" applyNumberFormat="0" applyBorder="0" applyAlignment="0" applyProtection="0"/>
    <xf numFmtId="0" fontId="20" fillId="0" borderId="0"/>
    <xf numFmtId="0" fontId="23" fillId="0" borderId="0"/>
    <xf numFmtId="0" fontId="20" fillId="4" borderId="4" applyNumberFormat="0" applyAlignment="0" applyProtection="0"/>
    <xf numFmtId="0" fontId="20" fillId="4" borderId="4" applyNumberFormat="0" applyAlignment="0" applyProtection="0"/>
    <xf numFmtId="9" fontId="1" fillId="0" borderId="0" applyFill="0" applyBorder="0" applyAlignment="0" applyProtection="0"/>
    <xf numFmtId="9" fontId="20" fillId="0" borderId="0" applyFont="0" applyFill="0" applyBorder="0" applyAlignment="0" applyProtection="0"/>
    <xf numFmtId="0" fontId="11" fillId="11" borderId="5" applyNumberFormat="0" applyAlignment="0" applyProtection="0"/>
    <xf numFmtId="0" fontId="11" fillId="11"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4"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166" fontId="20" fillId="0" borderId="0" applyFill="0" applyBorder="0" applyAlignment="0" applyProtection="0"/>
    <xf numFmtId="166" fontId="20" fillId="0" borderId="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1" fillId="0" borderId="0" applyFill="0" applyBorder="0" applyAlignment="0" applyProtection="0"/>
    <xf numFmtId="0" fontId="31" fillId="0" borderId="0"/>
    <xf numFmtId="0" fontId="1" fillId="0" borderId="0"/>
    <xf numFmtId="164" fontId="1" fillId="0" borderId="0" applyFont="0" applyFill="0" applyBorder="0" applyAlignment="0" applyProtection="0"/>
    <xf numFmtId="0" fontId="34" fillId="0" borderId="0"/>
    <xf numFmtId="0" fontId="39" fillId="0" borderId="0"/>
    <xf numFmtId="9" fontId="34" fillId="0" borderId="0" applyFont="0" applyFill="0" applyBorder="0" applyAlignment="0" applyProtection="0"/>
    <xf numFmtId="43" fontId="34" fillId="0" borderId="0" applyFont="0" applyFill="0" applyBorder="0" applyAlignment="0" applyProtection="0"/>
  </cellStyleXfs>
  <cellXfs count="334">
    <xf numFmtId="0" fontId="0" fillId="0" borderId="0" xfId="0"/>
    <xf numFmtId="4" fontId="26" fillId="0" borderId="0" xfId="0" applyNumberFormat="1" applyFont="1" applyFill="1" applyBorder="1" applyAlignment="1" applyProtection="1">
      <alignment vertical="top" wrapText="1"/>
      <protection hidden="1"/>
    </xf>
    <xf numFmtId="0" fontId="0" fillId="0" borderId="0" xfId="0" applyBorder="1" applyProtection="1">
      <protection hidden="1"/>
    </xf>
    <xf numFmtId="0" fontId="0" fillId="0" borderId="0" xfId="0" applyProtection="1">
      <protection hidden="1"/>
    </xf>
    <xf numFmtId="0" fontId="0" fillId="0" borderId="0" xfId="0" applyBorder="1" applyAlignment="1" applyProtection="1">
      <protection hidden="1"/>
    </xf>
    <xf numFmtId="169" fontId="0" fillId="0" borderId="0" xfId="0" applyNumberFormat="1" applyBorder="1" applyAlignment="1" applyProtection="1">
      <protection hidden="1"/>
    </xf>
    <xf numFmtId="43" fontId="0" fillId="0" borderId="0" xfId="0" applyNumberFormat="1" applyBorder="1" applyProtection="1">
      <protection hidden="1"/>
    </xf>
    <xf numFmtId="169" fontId="0" fillId="0" borderId="0" xfId="0" applyNumberFormat="1" applyBorder="1" applyProtection="1">
      <protection hidden="1"/>
    </xf>
    <xf numFmtId="169" fontId="0" fillId="0" borderId="0" xfId="0" applyNumberFormat="1" applyProtection="1">
      <protection hidden="1"/>
    </xf>
    <xf numFmtId="43" fontId="0" fillId="0" borderId="0" xfId="0" applyNumberFormat="1" applyProtection="1">
      <protection hidden="1"/>
    </xf>
    <xf numFmtId="4" fontId="0" fillId="0" borderId="0" xfId="0" applyNumberFormat="1" applyBorder="1" applyAlignment="1" applyProtection="1">
      <protection hidden="1"/>
    </xf>
    <xf numFmtId="4" fontId="0" fillId="0" borderId="0" xfId="0" applyNumberFormat="1" applyBorder="1" applyProtection="1">
      <protection hidden="1"/>
    </xf>
    <xf numFmtId="4" fontId="0" fillId="0" borderId="0" xfId="0" applyNumberFormat="1" applyProtection="1">
      <protection hidden="1"/>
    </xf>
    <xf numFmtId="0" fontId="24" fillId="0" borderId="0" xfId="93" applyFont="1" applyAlignment="1" applyProtection="1">
      <alignment horizontal="center" vertical="center" wrapText="1"/>
      <protection hidden="1"/>
    </xf>
    <xf numFmtId="170" fontId="0" fillId="0" borderId="0" xfId="68" applyNumberFormat="1" applyFont="1" applyProtection="1">
      <protection hidden="1"/>
    </xf>
    <xf numFmtId="10" fontId="24" fillId="0" borderId="0" xfId="93" applyNumberFormat="1" applyFont="1" applyAlignment="1" applyProtection="1">
      <alignment horizontal="center" vertical="center" wrapText="1"/>
      <protection hidden="1"/>
    </xf>
    <xf numFmtId="165" fontId="24" fillId="0" borderId="0" xfId="94" applyNumberFormat="1" applyFont="1" applyAlignment="1" applyProtection="1">
      <alignment horizontal="center" vertical="center" wrapText="1"/>
      <protection hidden="1"/>
    </xf>
    <xf numFmtId="39" fontId="24" fillId="0" borderId="0" xfId="0" applyNumberFormat="1" applyFont="1" applyAlignment="1" applyProtection="1">
      <alignment horizontal="center"/>
      <protection hidden="1"/>
    </xf>
    <xf numFmtId="165" fontId="24" fillId="0" borderId="0" xfId="0" applyNumberFormat="1" applyFont="1" applyAlignment="1" applyProtection="1">
      <alignment horizontal="center"/>
      <protection hidden="1"/>
    </xf>
    <xf numFmtId="169" fontId="24" fillId="0" borderId="0" xfId="0" applyNumberFormat="1" applyFont="1" applyAlignment="1" applyProtection="1">
      <alignment horizontal="center"/>
      <protection hidden="1"/>
    </xf>
    <xf numFmtId="0" fontId="24" fillId="0" borderId="0" xfId="0" applyFont="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4" fontId="26" fillId="0" borderId="0" xfId="0" applyNumberFormat="1" applyFont="1" applyFill="1" applyBorder="1" applyAlignment="1" applyProtection="1">
      <alignment horizontal="center" vertical="center" wrapText="1"/>
      <protection hidden="1"/>
    </xf>
    <xf numFmtId="165" fontId="28" fillId="0" borderId="0" xfId="94" applyNumberFormat="1" applyFont="1" applyFill="1" applyBorder="1" applyAlignment="1" applyProtection="1">
      <alignment horizontal="center" vertical="center" wrapText="1"/>
      <protection hidden="1"/>
    </xf>
    <xf numFmtId="10" fontId="24" fillId="0" borderId="0" xfId="94" applyNumberFormat="1" applyFont="1" applyAlignment="1" applyProtection="1">
      <alignment horizontal="center" vertical="center" wrapText="1"/>
      <protection hidden="1"/>
    </xf>
    <xf numFmtId="165" fontId="24" fillId="0" borderId="0" xfId="94" applyNumberFormat="1" applyFont="1" applyBorder="1" applyAlignment="1" applyProtection="1">
      <alignment horizontal="center" vertical="center" wrapText="1"/>
      <protection hidden="1"/>
    </xf>
    <xf numFmtId="43" fontId="0" fillId="0" borderId="0" xfId="0" applyNumberFormat="1" applyAlignment="1" applyProtection="1">
      <alignment horizontal="center"/>
      <protection hidden="1"/>
    </xf>
    <xf numFmtId="169" fontId="0" fillId="0" borderId="0" xfId="0" applyNumberFormat="1" applyAlignment="1" applyProtection="1">
      <alignment horizontal="center"/>
      <protection hidden="1"/>
    </xf>
    <xf numFmtId="165" fontId="0" fillId="0" borderId="0" xfId="0" applyNumberFormat="1" applyAlignment="1" applyProtection="1">
      <alignment horizontal="center"/>
      <protection hidden="1"/>
    </xf>
    <xf numFmtId="0" fontId="26" fillId="0" borderId="0" xfId="95" applyFont="1" applyAlignment="1" applyProtection="1">
      <alignment vertical="center"/>
      <protection hidden="1"/>
    </xf>
    <xf numFmtId="0" fontId="35" fillId="0" borderId="0" xfId="95" applyFont="1" applyProtection="1">
      <protection hidden="1"/>
    </xf>
    <xf numFmtId="0" fontId="27" fillId="0" borderId="0" xfId="95" applyFont="1" applyProtection="1">
      <protection hidden="1"/>
    </xf>
    <xf numFmtId="0" fontId="37" fillId="0" borderId="0" xfId="95" applyFont="1" applyProtection="1">
      <protection hidden="1"/>
    </xf>
    <xf numFmtId="0" fontId="26" fillId="0" borderId="0" xfId="95" applyFont="1" applyProtection="1">
      <protection hidden="1"/>
    </xf>
    <xf numFmtId="0" fontId="38" fillId="0" borderId="0" xfId="95" applyFont="1" applyProtection="1">
      <protection hidden="1"/>
    </xf>
    <xf numFmtId="0" fontId="29" fillId="0" borderId="11" xfId="95" applyFont="1" applyBorder="1" applyAlignment="1" applyProtection="1">
      <alignment horizontal="center" vertical="center"/>
      <protection hidden="1"/>
    </xf>
    <xf numFmtId="0" fontId="29" fillId="19" borderId="11" xfId="95" applyFont="1" applyFill="1" applyBorder="1" applyAlignment="1" applyProtection="1">
      <alignment vertical="center"/>
      <protection hidden="1"/>
    </xf>
    <xf numFmtId="0" fontId="27" fillId="0" borderId="0" xfId="95" applyFont="1" applyAlignment="1" applyProtection="1">
      <alignment horizontal="center" vertical="center"/>
      <protection hidden="1"/>
    </xf>
    <xf numFmtId="0" fontId="27" fillId="19" borderId="0" xfId="95" applyFont="1" applyFill="1" applyAlignment="1" applyProtection="1">
      <alignment vertical="center"/>
      <protection hidden="1"/>
    </xf>
    <xf numFmtId="10" fontId="27" fillId="19" borderId="0" xfId="97" applyNumberFormat="1" applyFont="1" applyFill="1" applyBorder="1" applyAlignment="1" applyProtection="1">
      <alignment vertical="center"/>
      <protection locked="0"/>
    </xf>
    <xf numFmtId="0" fontId="39" fillId="0" borderId="13" xfId="96" applyBorder="1" applyAlignment="1">
      <alignment vertical="center"/>
    </xf>
    <xf numFmtId="0" fontId="27" fillId="0" borderId="14" xfId="95" applyFont="1" applyBorder="1" applyAlignment="1" applyProtection="1">
      <alignment horizontal="center" vertical="center"/>
      <protection hidden="1"/>
    </xf>
    <xf numFmtId="0" fontId="27" fillId="19" borderId="14" xfId="95" applyFont="1" applyFill="1" applyBorder="1" applyAlignment="1" applyProtection="1">
      <alignment vertical="center"/>
      <protection hidden="1"/>
    </xf>
    <xf numFmtId="10" fontId="27" fillId="19" borderId="14" xfId="97" applyNumberFormat="1" applyFont="1" applyFill="1" applyBorder="1" applyAlignment="1" applyProtection="1">
      <alignment vertical="center"/>
      <protection locked="0"/>
    </xf>
    <xf numFmtId="10" fontId="27" fillId="19" borderId="0" xfId="97" applyNumberFormat="1" applyFont="1" applyFill="1" applyBorder="1" applyAlignment="1" applyProtection="1">
      <alignment vertical="center"/>
      <protection hidden="1"/>
    </xf>
    <xf numFmtId="0" fontId="27" fillId="19" borderId="15" xfId="95" applyFont="1" applyFill="1" applyBorder="1" applyAlignment="1" applyProtection="1">
      <alignment horizontal="center" vertical="center"/>
      <protection hidden="1"/>
    </xf>
    <xf numFmtId="0" fontId="27" fillId="19" borderId="15" xfId="95" applyFont="1" applyFill="1" applyBorder="1" applyAlignment="1" applyProtection="1">
      <alignment vertical="center"/>
      <protection hidden="1"/>
    </xf>
    <xf numFmtId="10" fontId="27" fillId="19" borderId="15" xfId="97" applyNumberFormat="1" applyFont="1" applyFill="1" applyBorder="1" applyAlignment="1" applyProtection="1">
      <alignment vertical="center"/>
      <protection locked="0"/>
    </xf>
    <xf numFmtId="0" fontId="27" fillId="19" borderId="0" xfId="95" applyFont="1" applyFill="1" applyAlignment="1" applyProtection="1">
      <alignment horizontal="center" vertical="center"/>
      <protection hidden="1"/>
    </xf>
    <xf numFmtId="0" fontId="41" fillId="0" borderId="13" xfId="96" applyFont="1" applyBorder="1" applyAlignment="1">
      <alignment vertical="center"/>
    </xf>
    <xf numFmtId="0" fontId="27" fillId="0" borderId="15" xfId="95" applyFont="1" applyBorder="1" applyAlignment="1" applyProtection="1">
      <alignment horizontal="center" vertical="center"/>
      <protection hidden="1"/>
    </xf>
    <xf numFmtId="0" fontId="27" fillId="0" borderId="15" xfId="95" applyFont="1" applyBorder="1" applyAlignment="1" applyProtection="1">
      <alignment vertical="center"/>
      <protection hidden="1"/>
    </xf>
    <xf numFmtId="10" fontId="27" fillId="0" borderId="15" xfId="95" applyNumberFormat="1" applyFont="1" applyBorder="1" applyAlignment="1" applyProtection="1">
      <alignment vertical="center"/>
      <protection hidden="1"/>
    </xf>
    <xf numFmtId="0" fontId="27" fillId="0" borderId="16" xfId="95" applyFont="1" applyBorder="1" applyProtection="1">
      <protection hidden="1"/>
    </xf>
    <xf numFmtId="0" fontId="27" fillId="0" borderId="17" xfId="95" applyFont="1" applyBorder="1" applyAlignment="1" applyProtection="1">
      <alignment horizontal="center" vertical="center"/>
      <protection hidden="1"/>
    </xf>
    <xf numFmtId="0" fontId="27" fillId="0" borderId="17" xfId="95" applyFont="1" applyBorder="1" applyAlignment="1" applyProtection="1">
      <alignment vertical="center"/>
      <protection hidden="1"/>
    </xf>
    <xf numFmtId="10" fontId="27" fillId="0" borderId="17" xfId="97" applyNumberFormat="1" applyFont="1" applyBorder="1" applyAlignment="1" applyProtection="1">
      <alignment vertical="center"/>
      <protection locked="0"/>
    </xf>
    <xf numFmtId="0" fontId="42" fillId="0" borderId="0" xfId="96" applyFont="1" applyAlignment="1">
      <alignment horizontal="justify" vertical="center" wrapText="1"/>
    </xf>
    <xf numFmtId="0" fontId="27" fillId="0" borderId="0" xfId="95" applyFont="1" applyAlignment="1" applyProtection="1">
      <alignment vertical="center"/>
      <protection hidden="1"/>
    </xf>
    <xf numFmtId="10" fontId="27" fillId="0" borderId="0" xfId="97" applyNumberFormat="1" applyFont="1" applyBorder="1" applyAlignment="1" applyProtection="1">
      <alignment vertical="center"/>
      <protection locked="0"/>
    </xf>
    <xf numFmtId="0" fontId="27" fillId="0" borderId="14" xfId="95" applyFont="1" applyBorder="1" applyAlignment="1" applyProtection="1">
      <alignment vertical="center"/>
      <protection hidden="1"/>
    </xf>
    <xf numFmtId="10" fontId="27" fillId="0" borderId="14" xfId="97" applyNumberFormat="1" applyFont="1" applyBorder="1" applyAlignment="1" applyProtection="1">
      <alignment vertical="center"/>
      <protection locked="0"/>
    </xf>
    <xf numFmtId="10" fontId="27" fillId="0" borderId="0" xfId="97" applyNumberFormat="1" applyFont="1" applyBorder="1" applyAlignment="1" applyProtection="1">
      <alignment vertical="center"/>
      <protection hidden="1"/>
    </xf>
    <xf numFmtId="10" fontId="27" fillId="0" borderId="15" xfId="97" applyNumberFormat="1" applyFont="1" applyBorder="1" applyAlignment="1" applyProtection="1">
      <alignment vertical="center"/>
      <protection locked="0"/>
    </xf>
    <xf numFmtId="0" fontId="26" fillId="0" borderId="18" xfId="95" applyFont="1" applyBorder="1" applyProtection="1">
      <protection hidden="1"/>
    </xf>
    <xf numFmtId="0" fontId="26" fillId="0" borderId="18" xfId="95" applyFont="1" applyBorder="1" applyAlignment="1" applyProtection="1">
      <alignment vertical="center"/>
      <protection hidden="1"/>
    </xf>
    <xf numFmtId="10" fontId="26" fillId="19" borderId="18" xfId="97" applyNumberFormat="1" applyFont="1" applyFill="1" applyBorder="1" applyAlignment="1" applyProtection="1">
      <alignment vertical="center"/>
      <protection hidden="1"/>
    </xf>
    <xf numFmtId="0" fontId="26" fillId="19" borderId="0" xfId="95" applyFont="1" applyFill="1" applyAlignment="1" applyProtection="1">
      <alignment vertical="center"/>
      <protection hidden="1"/>
    </xf>
    <xf numFmtId="0" fontId="40" fillId="0" borderId="0" xfId="96" applyFont="1" applyAlignment="1">
      <alignment horizontal="center" vertical="center" wrapText="1"/>
    </xf>
    <xf numFmtId="0" fontId="39" fillId="0" borderId="0" xfId="96" applyAlignment="1">
      <alignment vertical="center"/>
    </xf>
    <xf numFmtId="0" fontId="27" fillId="0" borderId="10" xfId="95" applyFont="1" applyBorder="1" applyProtection="1">
      <protection hidden="1"/>
    </xf>
    <xf numFmtId="0" fontId="39" fillId="0" borderId="10" xfId="96" applyBorder="1" applyAlignment="1">
      <alignment vertical="center"/>
    </xf>
    <xf numFmtId="0" fontId="41" fillId="0" borderId="0" xfId="96" applyFont="1" applyAlignment="1">
      <alignment vertical="center"/>
    </xf>
    <xf numFmtId="10" fontId="30" fillId="19" borderId="20" xfId="0" applyNumberFormat="1" applyFont="1" applyFill="1" applyBorder="1" applyAlignment="1" applyProtection="1">
      <alignment horizontal="right" vertical="center" wrapText="1"/>
      <protection hidden="1"/>
    </xf>
    <xf numFmtId="14" fontId="26" fillId="19" borderId="20" xfId="0" applyNumberFormat="1" applyFont="1" applyFill="1" applyBorder="1" applyAlignment="1" applyProtection="1">
      <alignment horizontal="right" vertical="center" wrapText="1"/>
      <protection locked="0"/>
    </xf>
    <xf numFmtId="0" fontId="45" fillId="19" borderId="22" xfId="0" applyFont="1" applyFill="1" applyBorder="1" applyAlignment="1" applyProtection="1">
      <alignment horizontal="right" vertical="center" wrapText="1"/>
      <protection hidden="1"/>
    </xf>
    <xf numFmtId="0" fontId="45" fillId="19" borderId="23" xfId="0" applyFont="1" applyFill="1" applyBorder="1" applyAlignment="1" applyProtection="1">
      <alignment horizontal="right" vertical="center" wrapText="1"/>
      <protection hidden="1"/>
    </xf>
    <xf numFmtId="4" fontId="29" fillId="19" borderId="24" xfId="0" applyNumberFormat="1" applyFont="1" applyFill="1" applyBorder="1" applyAlignment="1" applyProtection="1">
      <alignment horizontal="center" vertical="center" wrapText="1"/>
      <protection hidden="1"/>
    </xf>
    <xf numFmtId="0" fontId="24" fillId="0" borderId="0" xfId="0" applyFont="1" applyAlignment="1" applyProtection="1">
      <alignment vertical="center" wrapText="1"/>
      <protection hidden="1"/>
    </xf>
    <xf numFmtId="0" fontId="26" fillId="0" borderId="0" xfId="0" applyFont="1" applyFill="1" applyBorder="1" applyAlignment="1" applyProtection="1">
      <alignment horizontal="center" vertical="center" wrapText="1"/>
      <protection hidden="1"/>
    </xf>
    <xf numFmtId="0" fontId="33" fillId="23" borderId="19" xfId="0" applyFont="1" applyFill="1" applyBorder="1" applyAlignment="1" applyProtection="1">
      <alignment horizontal="center" vertical="center" wrapText="1"/>
      <protection hidden="1"/>
    </xf>
    <xf numFmtId="0" fontId="30" fillId="19" borderId="22" xfId="0" applyFont="1" applyFill="1" applyBorder="1" applyAlignment="1" applyProtection="1">
      <alignment horizontal="left" vertical="center" wrapText="1"/>
      <protection hidden="1"/>
    </xf>
    <xf numFmtId="4" fontId="26" fillId="0" borderId="0" xfId="0" applyNumberFormat="1" applyFont="1" applyFill="1" applyBorder="1" applyAlignment="1" applyProtection="1">
      <alignment horizontal="center" vertical="top" wrapText="1"/>
      <protection hidden="1"/>
    </xf>
    <xf numFmtId="0" fontId="28" fillId="0" borderId="15" xfId="93" applyFont="1" applyFill="1" applyBorder="1" applyAlignment="1" applyProtection="1">
      <alignment horizontal="right" vertical="center" wrapText="1"/>
      <protection hidden="1"/>
    </xf>
    <xf numFmtId="0" fontId="28" fillId="0" borderId="15" xfId="93" applyFont="1" applyFill="1" applyBorder="1" applyAlignment="1" applyProtection="1">
      <alignment vertical="center"/>
      <protection hidden="1"/>
    </xf>
    <xf numFmtId="0" fontId="28" fillId="0" borderId="15" xfId="93" applyFont="1" applyFill="1" applyBorder="1" applyAlignment="1" applyProtection="1">
      <alignment vertical="center" wrapText="1"/>
      <protection hidden="1"/>
    </xf>
    <xf numFmtId="169" fontId="28" fillId="0" borderId="15" xfId="93" applyNumberFormat="1" applyFont="1" applyFill="1" applyBorder="1" applyAlignment="1" applyProtection="1">
      <alignment horizontal="center" vertical="center" wrapText="1"/>
      <protection hidden="1"/>
    </xf>
    <xf numFmtId="0" fontId="28" fillId="0" borderId="15" xfId="93" applyFont="1" applyFill="1" applyBorder="1" applyAlignment="1" applyProtection="1">
      <alignment horizontal="center" vertical="center" wrapText="1"/>
      <protection hidden="1"/>
    </xf>
    <xf numFmtId="39" fontId="24" fillId="20" borderId="25" xfId="94" applyNumberFormat="1" applyFont="1" applyFill="1" applyBorder="1" applyAlignment="1" applyProtection="1">
      <alignment horizontal="center" vertical="center" wrapText="1"/>
      <protection hidden="1"/>
    </xf>
    <xf numFmtId="39" fontId="24" fillId="18" borderId="20" xfId="94" applyNumberFormat="1" applyFont="1" applyFill="1" applyBorder="1" applyAlignment="1" applyProtection="1">
      <alignment horizontal="center" vertical="center" wrapText="1"/>
      <protection locked="0"/>
    </xf>
    <xf numFmtId="39" fontId="24" fillId="18" borderId="20" xfId="94" applyNumberFormat="1" applyFont="1" applyFill="1" applyBorder="1" applyAlignment="1" applyProtection="1">
      <alignment horizontal="center" vertical="center" wrapText="1"/>
      <protection hidden="1"/>
    </xf>
    <xf numFmtId="39" fontId="24" fillId="21" borderId="20" xfId="94" applyNumberFormat="1" applyFont="1" applyFill="1" applyBorder="1" applyAlignment="1" applyProtection="1">
      <alignment horizontal="center" vertical="center" wrapText="1"/>
      <protection hidden="1"/>
    </xf>
    <xf numFmtId="39" fontId="24" fillId="0" borderId="20" xfId="94" applyNumberFormat="1" applyFont="1" applyFill="1" applyBorder="1" applyAlignment="1" applyProtection="1">
      <alignment horizontal="center" vertical="center" wrapText="1"/>
      <protection hidden="1"/>
    </xf>
    <xf numFmtId="39" fontId="24" fillId="0" borderId="20" xfId="94" applyNumberFormat="1" applyFont="1" applyFill="1" applyBorder="1" applyAlignment="1" applyProtection="1">
      <alignment horizontal="center" vertical="center" wrapText="1"/>
      <protection locked="0"/>
    </xf>
    <xf numFmtId="39" fontId="24" fillId="20" borderId="20" xfId="94" applyNumberFormat="1" applyFont="1" applyFill="1" applyBorder="1" applyAlignment="1" applyProtection="1">
      <alignment horizontal="center" vertical="center" wrapText="1"/>
      <protection hidden="1"/>
    </xf>
    <xf numFmtId="43" fontId="24" fillId="21" borderId="20" xfId="87" applyNumberFormat="1" applyFont="1" applyFill="1" applyBorder="1" applyAlignment="1" applyProtection="1">
      <alignment horizontal="center" vertical="center" wrapText="1"/>
      <protection hidden="1"/>
    </xf>
    <xf numFmtId="43" fontId="24" fillId="0" borderId="20" xfId="87" applyNumberFormat="1" applyFont="1" applyFill="1" applyBorder="1" applyAlignment="1" applyProtection="1">
      <alignment horizontal="center" vertical="center" wrapText="1"/>
      <protection hidden="1"/>
    </xf>
    <xf numFmtId="39" fontId="24" fillId="0" borderId="20" xfId="94" applyNumberFormat="1" applyFont="1" applyBorder="1" applyAlignment="1" applyProtection="1">
      <alignment horizontal="center" vertical="center" wrapText="1"/>
      <protection hidden="1"/>
    </xf>
    <xf numFmtId="43" fontId="24" fillId="18" borderId="20" xfId="87" applyNumberFormat="1" applyFont="1" applyFill="1" applyBorder="1" applyAlignment="1" applyProtection="1">
      <alignment horizontal="center" vertical="center" wrapText="1"/>
      <protection locked="0"/>
    </xf>
    <xf numFmtId="39" fontId="24" fillId="0" borderId="24" xfId="94" applyNumberFormat="1" applyFont="1" applyFill="1" applyBorder="1" applyAlignment="1" applyProtection="1">
      <alignment horizontal="center" vertical="center" wrapText="1"/>
      <protection hidden="1"/>
    </xf>
    <xf numFmtId="39" fontId="24" fillId="18" borderId="24" xfId="94" applyNumberFormat="1" applyFont="1" applyFill="1" applyBorder="1" applyAlignment="1" applyProtection="1">
      <alignment horizontal="center" vertical="center" wrapText="1"/>
      <protection hidden="1"/>
    </xf>
    <xf numFmtId="39" fontId="24" fillId="21" borderId="29" xfId="94" applyNumberFormat="1" applyFont="1" applyFill="1" applyBorder="1" applyAlignment="1" applyProtection="1">
      <alignment horizontal="center" vertical="center" wrapText="1"/>
      <protection hidden="1"/>
    </xf>
    <xf numFmtId="39" fontId="24" fillId="0" borderId="23" xfId="94" applyNumberFormat="1" applyFont="1" applyFill="1" applyBorder="1" applyAlignment="1" applyProtection="1">
      <alignment horizontal="center" vertical="center" wrapText="1"/>
      <protection locked="0"/>
    </xf>
    <xf numFmtId="39" fontId="24" fillId="18" borderId="23" xfId="94" applyNumberFormat="1" applyFont="1" applyFill="1" applyBorder="1" applyAlignment="1" applyProtection="1">
      <alignment horizontal="center" vertical="center" wrapText="1"/>
      <protection hidden="1"/>
    </xf>
    <xf numFmtId="39" fontId="28" fillId="0" borderId="11" xfId="94" applyNumberFormat="1" applyFont="1" applyFill="1" applyBorder="1" applyAlignment="1" applyProtection="1">
      <alignment horizontal="center" vertical="center" wrapText="1"/>
      <protection hidden="1"/>
    </xf>
    <xf numFmtId="9" fontId="28" fillId="0" borderId="26" xfId="68" applyFont="1" applyFill="1" applyBorder="1" applyAlignment="1" applyProtection="1">
      <alignment horizontal="center" vertical="center" wrapText="1"/>
      <protection hidden="1"/>
    </xf>
    <xf numFmtId="0" fontId="21" fillId="0" borderId="0" xfId="0" applyFont="1" applyFill="1" applyBorder="1" applyProtection="1">
      <protection hidden="1"/>
    </xf>
    <xf numFmtId="0" fontId="32" fillId="23" borderId="0" xfId="0" applyFont="1" applyFill="1" applyBorder="1" applyAlignment="1" applyProtection="1">
      <alignment horizontal="center"/>
      <protection hidden="1"/>
    </xf>
    <xf numFmtId="0" fontId="32" fillId="23" borderId="0" xfId="0" applyFont="1" applyFill="1" applyBorder="1" applyAlignment="1" applyProtection="1">
      <alignment horizontal="center" vertical="center"/>
      <protection hidden="1"/>
    </xf>
    <xf numFmtId="0" fontId="22" fillId="0" borderId="0" xfId="0" applyFont="1" applyFill="1" applyBorder="1" applyProtection="1">
      <protection hidden="1"/>
    </xf>
    <xf numFmtId="1" fontId="26" fillId="19" borderId="25" xfId="95" applyNumberFormat="1" applyFont="1" applyFill="1" applyBorder="1" applyAlignment="1" applyProtection="1">
      <alignment horizontal="right" vertical="center" wrapText="1"/>
      <protection hidden="1"/>
    </xf>
    <xf numFmtId="0" fontId="26" fillId="19" borderId="25" xfId="95" applyFont="1" applyFill="1" applyBorder="1" applyAlignment="1" applyProtection="1">
      <alignment vertical="center" wrapText="1"/>
      <protection hidden="1"/>
    </xf>
    <xf numFmtId="0" fontId="26" fillId="19" borderId="25" xfId="95" applyFont="1" applyFill="1" applyBorder="1" applyAlignment="1" applyProtection="1">
      <alignment horizontal="center" vertical="center" wrapText="1"/>
      <protection hidden="1"/>
    </xf>
    <xf numFmtId="4" fontId="26" fillId="19" borderId="25" xfId="95" applyNumberFormat="1" applyFont="1" applyFill="1" applyBorder="1" applyAlignment="1" applyProtection="1">
      <alignment vertical="center" wrapText="1"/>
      <protection hidden="1"/>
    </xf>
    <xf numFmtId="0" fontId="33" fillId="23" borderId="25" xfId="95" applyFont="1" applyFill="1" applyBorder="1" applyAlignment="1" applyProtection="1">
      <alignment horizontal="center" vertical="center" wrapText="1"/>
      <protection hidden="1"/>
    </xf>
    <xf numFmtId="0" fontId="27" fillId="19" borderId="20" xfId="95" applyFont="1" applyFill="1" applyBorder="1" applyAlignment="1" applyProtection="1">
      <alignment horizontal="right" vertical="center" wrapText="1"/>
      <protection hidden="1"/>
    </xf>
    <xf numFmtId="1" fontId="27" fillId="19" borderId="20" xfId="95" applyNumberFormat="1" applyFont="1" applyFill="1" applyBorder="1" applyAlignment="1" applyProtection="1">
      <alignment horizontal="left" vertical="center" wrapText="1"/>
      <protection hidden="1"/>
    </xf>
    <xf numFmtId="1" fontId="27" fillId="19" borderId="20" xfId="95" applyNumberFormat="1" applyFont="1" applyFill="1" applyBorder="1" applyAlignment="1" applyProtection="1">
      <alignment horizontal="center" vertical="center" wrapText="1"/>
      <protection hidden="1"/>
    </xf>
    <xf numFmtId="4" fontId="27" fillId="19" borderId="20" xfId="95" applyNumberFormat="1" applyFont="1" applyFill="1" applyBorder="1" applyAlignment="1" applyProtection="1">
      <alignment vertical="center" wrapText="1"/>
      <protection hidden="1"/>
    </xf>
    <xf numFmtId="1" fontId="32" fillId="23" borderId="20" xfId="95" applyNumberFormat="1" applyFont="1" applyFill="1" applyBorder="1" applyAlignment="1" applyProtection="1">
      <alignment horizontal="center" vertical="center" wrapText="1"/>
      <protection hidden="1"/>
    </xf>
    <xf numFmtId="43" fontId="21" fillId="0" borderId="0" xfId="0" applyNumberFormat="1" applyFont="1" applyFill="1" applyBorder="1" applyProtection="1">
      <protection hidden="1"/>
    </xf>
    <xf numFmtId="0" fontId="21" fillId="0" borderId="0" xfId="0" applyNumberFormat="1" applyFont="1" applyFill="1" applyBorder="1" applyProtection="1">
      <protection hidden="1"/>
    </xf>
    <xf numFmtId="0" fontId="27" fillId="19" borderId="27" xfId="95" applyFont="1" applyFill="1" applyBorder="1" applyAlignment="1" applyProtection="1">
      <alignment horizontal="right" vertical="center" wrapText="1"/>
      <protection hidden="1"/>
    </xf>
    <xf numFmtId="4" fontId="26" fillId="19" borderId="21" xfId="95" applyNumberFormat="1" applyFont="1" applyFill="1" applyBorder="1" applyAlignment="1" applyProtection="1">
      <alignment vertical="center" wrapText="1"/>
      <protection hidden="1"/>
    </xf>
    <xf numFmtId="1" fontId="33" fillId="23" borderId="21" xfId="95" applyNumberFormat="1"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protection hidden="1"/>
    </xf>
    <xf numFmtId="4" fontId="21" fillId="0" borderId="0" xfId="0" applyNumberFormat="1" applyFont="1" applyFill="1" applyBorder="1" applyAlignment="1" applyProtection="1">
      <protection hidden="1"/>
    </xf>
    <xf numFmtId="4" fontId="21" fillId="0" borderId="0" xfId="0" applyNumberFormat="1" applyFont="1" applyFill="1" applyBorder="1" applyAlignment="1" applyProtection="1">
      <alignment horizontal="right"/>
      <protection hidden="1"/>
    </xf>
    <xf numFmtId="49" fontId="21" fillId="0" borderId="0" xfId="0" applyNumberFormat="1" applyFont="1" applyFill="1" applyBorder="1" applyProtection="1">
      <protection hidden="1"/>
    </xf>
    <xf numFmtId="0" fontId="21" fillId="0" borderId="0" xfId="0" applyFont="1" applyFill="1" applyBorder="1" applyAlignment="1" applyProtection="1">
      <alignment horizontal="center" vertical="center"/>
      <protection hidden="1"/>
    </xf>
    <xf numFmtId="4" fontId="21" fillId="0" borderId="0" xfId="87" applyNumberFormat="1" applyFont="1" applyFill="1" applyBorder="1" applyAlignment="1" applyProtection="1">
      <alignment vertical="center"/>
      <protection hidden="1"/>
    </xf>
    <xf numFmtId="4" fontId="21" fillId="0" borderId="0" xfId="87" applyNumberFormat="1" applyFont="1" applyFill="1" applyBorder="1" applyAlignment="1" applyProtection="1">
      <alignment horizontal="right"/>
      <protection hidden="1"/>
    </xf>
    <xf numFmtId="0" fontId="27" fillId="0" borderId="20" xfId="0" applyFont="1" applyFill="1" applyBorder="1" applyAlignment="1" applyProtection="1">
      <alignment horizontal="justify" vertical="center" wrapText="1"/>
      <protection hidden="1"/>
    </xf>
    <xf numFmtId="4" fontId="27" fillId="0" borderId="20" xfId="0" applyNumberFormat="1" applyFont="1" applyFill="1" applyBorder="1" applyAlignment="1" applyProtection="1">
      <alignment horizontal="center" vertical="center" wrapText="1"/>
      <protection hidden="1"/>
    </xf>
    <xf numFmtId="4" fontId="27" fillId="0" borderId="31" xfId="0" applyNumberFormat="1" applyFont="1" applyFill="1" applyBorder="1" applyAlignment="1" applyProtection="1">
      <alignment horizontal="right" vertical="center" wrapText="1"/>
      <protection locked="0"/>
    </xf>
    <xf numFmtId="4" fontId="26" fillId="19" borderId="33" xfId="95" applyNumberFormat="1" applyFont="1" applyFill="1" applyBorder="1" applyAlignment="1" applyProtection="1">
      <alignment vertical="center" wrapText="1"/>
      <protection hidden="1"/>
    </xf>
    <xf numFmtId="4" fontId="26" fillId="19" borderId="33" xfId="95" applyNumberFormat="1" applyFont="1" applyFill="1" applyBorder="1" applyAlignment="1" applyProtection="1">
      <alignment horizontal="right" vertical="center" wrapText="1"/>
      <protection hidden="1"/>
    </xf>
    <xf numFmtId="4" fontId="27" fillId="19" borderId="31" xfId="95" applyNumberFormat="1" applyFont="1" applyFill="1" applyBorder="1" applyAlignment="1" applyProtection="1">
      <alignment vertical="center" wrapText="1"/>
      <protection hidden="1"/>
    </xf>
    <xf numFmtId="4" fontId="27" fillId="19" borderId="31" xfId="95" applyNumberFormat="1" applyFont="1" applyFill="1" applyBorder="1" applyAlignment="1" applyProtection="1">
      <alignment horizontal="right" vertical="center" wrapText="1"/>
      <protection hidden="1"/>
    </xf>
    <xf numFmtId="4" fontId="27" fillId="19" borderId="31" xfId="95" applyNumberFormat="1" applyFont="1" applyFill="1" applyBorder="1" applyAlignment="1" applyProtection="1">
      <alignment vertical="center" wrapText="1"/>
      <protection locked="0"/>
    </xf>
    <xf numFmtId="4" fontId="27" fillId="19" borderId="31" xfId="95" applyNumberFormat="1" applyFont="1" applyFill="1" applyBorder="1" applyAlignment="1" applyProtection="1">
      <alignment horizontal="right" vertical="center" wrapText="1"/>
      <protection locked="0"/>
    </xf>
    <xf numFmtId="4" fontId="27" fillId="19" borderId="31" xfId="95" applyNumberFormat="1" applyFont="1" applyFill="1" applyBorder="1" applyAlignment="1" applyProtection="1">
      <alignment horizontal="right" wrapText="1"/>
      <protection hidden="1"/>
    </xf>
    <xf numFmtId="4" fontId="26" fillId="19" borderId="32" xfId="95" applyNumberFormat="1" applyFont="1" applyFill="1" applyBorder="1" applyAlignment="1" applyProtection="1">
      <alignment vertical="center" wrapText="1"/>
      <protection hidden="1"/>
    </xf>
    <xf numFmtId="4" fontId="26" fillId="19" borderId="32" xfId="95" applyNumberFormat="1" applyFont="1" applyFill="1" applyBorder="1" applyAlignment="1" applyProtection="1">
      <alignment horizontal="right" vertical="center" wrapText="1"/>
      <protection hidden="1"/>
    </xf>
    <xf numFmtId="171" fontId="30" fillId="23" borderId="20" xfId="0" applyNumberFormat="1" applyFont="1" applyFill="1" applyBorder="1" applyAlignment="1" applyProtection="1">
      <alignment horizontal="center" vertical="center" wrapText="1"/>
      <protection hidden="1"/>
    </xf>
    <xf numFmtId="0" fontId="26" fillId="19" borderId="20" xfId="95" applyFont="1" applyFill="1" applyBorder="1" applyAlignment="1" applyProtection="1">
      <alignment horizontal="right" vertical="center" wrapText="1"/>
      <protection hidden="1"/>
    </xf>
    <xf numFmtId="1" fontId="26" fillId="19" borderId="20" xfId="95" applyNumberFormat="1" applyFont="1" applyFill="1" applyBorder="1" applyAlignment="1" applyProtection="1">
      <alignment horizontal="left" vertical="center" wrapText="1"/>
      <protection hidden="1"/>
    </xf>
    <xf numFmtId="1" fontId="27" fillId="19" borderId="25" xfId="95" applyNumberFormat="1" applyFont="1" applyFill="1" applyBorder="1" applyAlignment="1" applyProtection="1">
      <alignment horizontal="center" vertical="center" wrapText="1"/>
      <protection hidden="1"/>
    </xf>
    <xf numFmtId="4" fontId="27" fillId="19" borderId="33" xfId="95" applyNumberFormat="1" applyFont="1" applyFill="1" applyBorder="1" applyAlignment="1" applyProtection="1">
      <alignment vertical="center" wrapText="1"/>
      <protection hidden="1"/>
    </xf>
    <xf numFmtId="4" fontId="27" fillId="19" borderId="33" xfId="95" applyNumberFormat="1" applyFont="1" applyFill="1" applyBorder="1" applyAlignment="1" applyProtection="1">
      <alignment horizontal="right" vertical="center" wrapText="1"/>
      <protection hidden="1"/>
    </xf>
    <xf numFmtId="4" fontId="27" fillId="19" borderId="25" xfId="95" applyNumberFormat="1" applyFont="1" applyFill="1" applyBorder="1" applyAlignment="1" applyProtection="1">
      <alignment vertical="center" wrapText="1"/>
      <protection hidden="1"/>
    </xf>
    <xf numFmtId="1" fontId="32" fillId="23" borderId="25" xfId="95" applyNumberFormat="1" applyFont="1" applyFill="1" applyBorder="1" applyAlignment="1" applyProtection="1">
      <alignment horizontal="center" vertical="center" wrapText="1"/>
      <protection hidden="1"/>
    </xf>
    <xf numFmtId="0" fontId="26" fillId="19" borderId="19" xfId="0" applyFont="1" applyFill="1" applyBorder="1" applyAlignment="1" applyProtection="1">
      <alignment horizontal="right" vertical="center" wrapText="1"/>
      <protection hidden="1"/>
    </xf>
    <xf numFmtId="0" fontId="26" fillId="19" borderId="19" xfId="0" applyFont="1" applyFill="1" applyBorder="1" applyAlignment="1" applyProtection="1">
      <alignment vertical="center" wrapText="1"/>
      <protection hidden="1"/>
    </xf>
    <xf numFmtId="0" fontId="26" fillId="19" borderId="19" xfId="0" applyFont="1" applyFill="1" applyBorder="1" applyAlignment="1" applyProtection="1">
      <alignment horizontal="center" vertical="center" wrapText="1"/>
      <protection hidden="1"/>
    </xf>
    <xf numFmtId="4" fontId="27" fillId="19" borderId="35" xfId="0" applyNumberFormat="1" applyFont="1" applyFill="1" applyBorder="1" applyAlignment="1" applyProtection="1">
      <alignment vertical="center" wrapText="1"/>
      <protection hidden="1"/>
    </xf>
    <xf numFmtId="4" fontId="27" fillId="19" borderId="35" xfId="0" applyNumberFormat="1" applyFont="1" applyFill="1" applyBorder="1" applyAlignment="1" applyProtection="1">
      <alignment horizontal="right" vertical="center" wrapText="1"/>
      <protection hidden="1"/>
    </xf>
    <xf numFmtId="4" fontId="27" fillId="19" borderId="19" xfId="0" applyNumberFormat="1" applyFont="1" applyFill="1" applyBorder="1" applyAlignment="1" applyProtection="1">
      <alignment vertical="center" wrapText="1"/>
      <protection hidden="1"/>
    </xf>
    <xf numFmtId="4" fontId="32" fillId="23" borderId="19" xfId="0" applyNumberFormat="1" applyFont="1" applyFill="1" applyBorder="1" applyAlignment="1" applyProtection="1">
      <alignment horizontal="center" vertical="center" wrapText="1"/>
      <protection hidden="1"/>
    </xf>
    <xf numFmtId="3" fontId="26" fillId="0" borderId="15" xfId="0" applyNumberFormat="1" applyFont="1" applyFill="1" applyBorder="1" applyAlignment="1" applyProtection="1">
      <alignment horizontal="right" vertical="center"/>
      <protection hidden="1"/>
    </xf>
    <xf numFmtId="4" fontId="26" fillId="0" borderId="15" xfId="0" applyNumberFormat="1" applyFont="1" applyFill="1" applyBorder="1" applyAlignment="1" applyProtection="1">
      <alignment horizontal="left" vertical="center"/>
      <protection hidden="1"/>
    </xf>
    <xf numFmtId="4" fontId="26" fillId="0" borderId="15" xfId="0" applyNumberFormat="1" applyFont="1" applyFill="1" applyBorder="1" applyAlignment="1" applyProtection="1">
      <alignment horizontal="center" vertical="center"/>
      <protection hidden="1"/>
    </xf>
    <xf numFmtId="4" fontId="26" fillId="0" borderId="36" xfId="0" applyNumberFormat="1" applyFont="1" applyFill="1" applyBorder="1" applyAlignment="1" applyProtection="1">
      <alignment vertical="center"/>
      <protection hidden="1"/>
    </xf>
    <xf numFmtId="4" fontId="26" fillId="0" borderId="36" xfId="0" applyNumberFormat="1" applyFont="1" applyFill="1" applyBorder="1" applyAlignment="1" applyProtection="1">
      <alignment horizontal="right" vertical="center"/>
      <protection hidden="1"/>
    </xf>
    <xf numFmtId="4" fontId="26" fillId="0" borderId="15" xfId="0" applyNumberFormat="1" applyFont="1" applyFill="1" applyBorder="1" applyAlignment="1" applyProtection="1">
      <alignment vertical="center"/>
      <protection hidden="1"/>
    </xf>
    <xf numFmtId="4" fontId="33" fillId="23" borderId="15" xfId="0" applyNumberFormat="1" applyFont="1" applyFill="1" applyBorder="1" applyAlignment="1" applyProtection="1">
      <alignment horizontal="center" vertical="center"/>
      <protection hidden="1"/>
    </xf>
    <xf numFmtId="0" fontId="26" fillId="19" borderId="24" xfId="95" applyFont="1" applyFill="1" applyBorder="1" applyAlignment="1" applyProtection="1">
      <alignment horizontal="right" vertical="center" wrapText="1"/>
      <protection hidden="1"/>
    </xf>
    <xf numFmtId="1" fontId="26" fillId="19" borderId="24" xfId="95" applyNumberFormat="1" applyFont="1" applyFill="1" applyBorder="1" applyAlignment="1" applyProtection="1">
      <alignment horizontal="left" vertical="center" wrapText="1"/>
      <protection hidden="1"/>
    </xf>
    <xf numFmtId="1" fontId="26" fillId="19" borderId="24" xfId="95" applyNumberFormat="1" applyFont="1" applyFill="1" applyBorder="1" applyAlignment="1" applyProtection="1">
      <alignment horizontal="center" vertical="center" wrapText="1"/>
      <protection hidden="1"/>
    </xf>
    <xf numFmtId="4" fontId="26" fillId="19" borderId="37" xfId="95" applyNumberFormat="1" applyFont="1" applyFill="1" applyBorder="1" applyAlignment="1" applyProtection="1">
      <alignment vertical="center" wrapText="1"/>
      <protection hidden="1"/>
    </xf>
    <xf numFmtId="4" fontId="26" fillId="19" borderId="37" xfId="95" applyNumberFormat="1" applyFont="1" applyFill="1" applyBorder="1" applyAlignment="1" applyProtection="1">
      <alignment horizontal="right" vertical="center" wrapText="1"/>
      <protection hidden="1"/>
    </xf>
    <xf numFmtId="4" fontId="26" fillId="19" borderId="24" xfId="95" applyNumberFormat="1" applyFont="1" applyFill="1" applyBorder="1" applyAlignment="1" applyProtection="1">
      <alignment vertical="center" wrapText="1"/>
      <protection hidden="1"/>
    </xf>
    <xf numFmtId="1" fontId="33" fillId="23" borderId="24" xfId="95" applyNumberFormat="1" applyFont="1" applyFill="1" applyBorder="1" applyAlignment="1" applyProtection="1">
      <alignment horizontal="center" vertical="center" wrapText="1"/>
      <protection hidden="1"/>
    </xf>
    <xf numFmtId="1" fontId="27" fillId="19" borderId="15" xfId="95" applyNumberFormat="1" applyFont="1" applyFill="1" applyBorder="1" applyAlignment="1" applyProtection="1">
      <alignment horizontal="center" vertical="center" wrapText="1"/>
      <protection hidden="1"/>
    </xf>
    <xf numFmtId="4" fontId="27" fillId="19" borderId="36" xfId="95" applyNumberFormat="1" applyFont="1" applyFill="1" applyBorder="1" applyAlignment="1" applyProtection="1">
      <alignment vertical="center" wrapText="1"/>
      <protection hidden="1"/>
    </xf>
    <xf numFmtId="4" fontId="27" fillId="19" borderId="36" xfId="95" applyNumberFormat="1" applyFont="1" applyFill="1" applyBorder="1" applyAlignment="1" applyProtection="1">
      <alignment horizontal="right" vertical="center" wrapText="1"/>
      <protection hidden="1"/>
    </xf>
    <xf numFmtId="4" fontId="27" fillId="19" borderId="15" xfId="95" applyNumberFormat="1" applyFont="1" applyFill="1" applyBorder="1" applyAlignment="1" applyProtection="1">
      <alignment vertical="center" wrapText="1"/>
      <protection hidden="1"/>
    </xf>
    <xf numFmtId="1" fontId="32" fillId="23" borderId="15" xfId="95" applyNumberFormat="1" applyFont="1" applyFill="1" applyBorder="1" applyAlignment="1" applyProtection="1">
      <alignment horizontal="center" vertical="center" wrapText="1"/>
      <protection hidden="1"/>
    </xf>
    <xf numFmtId="0" fontId="26" fillId="19" borderId="15" xfId="95" applyFont="1" applyFill="1" applyBorder="1" applyAlignment="1" applyProtection="1">
      <alignment horizontal="right" vertical="center" wrapText="1"/>
      <protection hidden="1"/>
    </xf>
    <xf numFmtId="1" fontId="26" fillId="19" borderId="15" xfId="95" applyNumberFormat="1" applyFont="1" applyFill="1" applyBorder="1" applyAlignment="1" applyProtection="1">
      <alignment horizontal="left" vertical="center" wrapText="1"/>
      <protection hidden="1"/>
    </xf>
    <xf numFmtId="0" fontId="26" fillId="19" borderId="27" xfId="95" applyFont="1" applyFill="1" applyBorder="1" applyAlignment="1" applyProtection="1">
      <alignment horizontal="right" vertical="center" wrapText="1"/>
      <protection hidden="1"/>
    </xf>
    <xf numFmtId="1" fontId="26" fillId="19" borderId="27" xfId="95" applyNumberFormat="1" applyFont="1" applyFill="1" applyBorder="1" applyAlignment="1" applyProtection="1">
      <alignment horizontal="left" vertical="center" wrapText="1"/>
      <protection hidden="1"/>
    </xf>
    <xf numFmtId="1" fontId="26" fillId="19" borderId="27" xfId="95" applyNumberFormat="1" applyFont="1" applyFill="1" applyBorder="1" applyAlignment="1" applyProtection="1">
      <alignment horizontal="center" vertical="center" wrapText="1"/>
      <protection hidden="1"/>
    </xf>
    <xf numFmtId="4" fontId="26" fillId="19" borderId="34" xfId="95" applyNumberFormat="1" applyFont="1" applyFill="1" applyBorder="1" applyAlignment="1" applyProtection="1">
      <alignment vertical="center" wrapText="1"/>
      <protection hidden="1"/>
    </xf>
    <xf numFmtId="4" fontId="26" fillId="19" borderId="34" xfId="95" applyNumberFormat="1" applyFont="1" applyFill="1" applyBorder="1" applyAlignment="1" applyProtection="1">
      <alignment horizontal="right" vertical="center" wrapText="1"/>
      <protection hidden="1"/>
    </xf>
    <xf numFmtId="4" fontId="26" fillId="19" borderId="27" xfId="95" applyNumberFormat="1" applyFont="1" applyFill="1" applyBorder="1" applyAlignment="1" applyProtection="1">
      <alignment vertical="center" wrapText="1"/>
      <protection hidden="1"/>
    </xf>
    <xf numFmtId="1" fontId="33" fillId="23" borderId="27" xfId="95" applyNumberFormat="1" applyFont="1" applyFill="1" applyBorder="1" applyAlignment="1" applyProtection="1">
      <alignment horizontal="center" vertical="center" wrapText="1"/>
      <protection hidden="1"/>
    </xf>
    <xf numFmtId="1" fontId="27" fillId="19" borderId="30" xfId="95" applyNumberFormat="1" applyFont="1" applyFill="1" applyBorder="1" applyAlignment="1" applyProtection="1">
      <alignment horizontal="center" vertical="center" wrapText="1"/>
      <protection hidden="1"/>
    </xf>
    <xf numFmtId="0" fontId="29" fillId="23" borderId="0" xfId="0" applyFont="1" applyFill="1" applyBorder="1" applyAlignment="1" applyProtection="1">
      <alignment horizontal="center" vertical="center" wrapText="1"/>
      <protection hidden="1"/>
    </xf>
    <xf numFmtId="0" fontId="33" fillId="23" borderId="19" xfId="0" applyNumberFormat="1" applyFont="1" applyFill="1" applyBorder="1" applyAlignment="1" applyProtection="1">
      <alignment horizontal="center" vertical="center" wrapText="1"/>
      <protection hidden="1"/>
    </xf>
    <xf numFmtId="0" fontId="33" fillId="23" borderId="0" xfId="0" applyNumberFormat="1" applyFont="1" applyFill="1" applyBorder="1" applyAlignment="1" applyProtection="1">
      <alignment horizontal="center" vertical="center" wrapText="1"/>
      <protection hidden="1"/>
    </xf>
    <xf numFmtId="0" fontId="26" fillId="19" borderId="25" xfId="95" applyFont="1" applyFill="1" applyBorder="1" applyAlignment="1" applyProtection="1">
      <alignment horizontal="right" vertical="center" wrapText="1"/>
      <protection hidden="1"/>
    </xf>
    <xf numFmtId="1" fontId="26" fillId="19" borderId="25" xfId="95" applyNumberFormat="1" applyFont="1" applyFill="1" applyBorder="1" applyAlignment="1" applyProtection="1">
      <alignment horizontal="left" vertical="center" wrapText="1"/>
      <protection hidden="1"/>
    </xf>
    <xf numFmtId="49" fontId="30" fillId="23" borderId="20" xfId="0" applyNumberFormat="1" applyFont="1" applyFill="1" applyBorder="1" applyAlignment="1" applyProtection="1">
      <alignment horizontal="center" vertical="center" wrapText="1"/>
      <protection hidden="1"/>
    </xf>
    <xf numFmtId="49" fontId="29" fillId="23" borderId="0" xfId="0" applyNumberFormat="1" applyFont="1" applyFill="1" applyBorder="1" applyAlignment="1" applyProtection="1">
      <alignment horizontal="center" vertical="center" wrapText="1"/>
      <protection hidden="1"/>
    </xf>
    <xf numFmtId="49" fontId="32" fillId="23" borderId="0" xfId="0" applyNumberFormat="1" applyFont="1" applyFill="1" applyBorder="1" applyAlignment="1" applyProtection="1">
      <alignment horizontal="center"/>
      <protection hidden="1"/>
    </xf>
    <xf numFmtId="49" fontId="33" fillId="23" borderId="19" xfId="0" applyNumberFormat="1" applyFont="1" applyFill="1" applyBorder="1" applyAlignment="1" applyProtection="1">
      <alignment horizontal="center" vertical="center" wrapText="1"/>
      <protection hidden="1"/>
    </xf>
    <xf numFmtId="49" fontId="33" fillId="23" borderId="0" xfId="0" applyNumberFormat="1" applyFont="1" applyFill="1" applyBorder="1" applyAlignment="1" applyProtection="1">
      <alignment horizontal="center" vertical="center" wrapText="1"/>
      <protection hidden="1"/>
    </xf>
    <xf numFmtId="49" fontId="32" fillId="23" borderId="19" xfId="0" applyNumberFormat="1" applyFont="1" applyFill="1" applyBorder="1" applyAlignment="1" applyProtection="1">
      <alignment horizontal="center" vertical="center" wrapText="1"/>
      <protection hidden="1"/>
    </xf>
    <xf numFmtId="49" fontId="33" fillId="23" borderId="15" xfId="0" applyNumberFormat="1" applyFont="1" applyFill="1" applyBorder="1" applyAlignment="1" applyProtection="1">
      <alignment horizontal="center" vertical="center"/>
      <protection hidden="1"/>
    </xf>
    <xf numFmtId="49" fontId="33" fillId="23" borderId="25" xfId="95" applyNumberFormat="1" applyFont="1" applyFill="1" applyBorder="1" applyAlignment="1" applyProtection="1">
      <alignment horizontal="center" vertical="center" wrapText="1"/>
      <protection hidden="1"/>
    </xf>
    <xf numFmtId="49" fontId="32" fillId="23" borderId="20" xfId="95" applyNumberFormat="1" applyFont="1" applyFill="1" applyBorder="1" applyAlignment="1" applyProtection="1">
      <alignment horizontal="center" vertical="center" wrapText="1"/>
      <protection hidden="1"/>
    </xf>
    <xf numFmtId="49" fontId="33" fillId="23" borderId="24" xfId="95" applyNumberFormat="1" applyFont="1" applyFill="1" applyBorder="1" applyAlignment="1" applyProtection="1">
      <alignment horizontal="center" vertical="center" wrapText="1"/>
      <protection hidden="1"/>
    </xf>
    <xf numFmtId="49" fontId="32" fillId="23" borderId="15" xfId="95" applyNumberFormat="1" applyFont="1" applyFill="1" applyBorder="1" applyAlignment="1" applyProtection="1">
      <alignment horizontal="center" vertical="center" wrapText="1"/>
      <protection hidden="1"/>
    </xf>
    <xf numFmtId="49" fontId="33" fillId="23" borderId="27" xfId="95" applyNumberFormat="1" applyFont="1" applyFill="1" applyBorder="1" applyAlignment="1" applyProtection="1">
      <alignment horizontal="center" vertical="center" wrapText="1"/>
      <protection hidden="1"/>
    </xf>
    <xf numFmtId="49" fontId="32" fillId="23" borderId="25" xfId="95" applyNumberFormat="1" applyFont="1" applyFill="1" applyBorder="1" applyAlignment="1" applyProtection="1">
      <alignment horizontal="center" vertical="center" wrapText="1"/>
      <protection hidden="1"/>
    </xf>
    <xf numFmtId="49" fontId="33" fillId="23" borderId="21" xfId="95" applyNumberFormat="1" applyFont="1" applyFill="1" applyBorder="1" applyAlignment="1" applyProtection="1">
      <alignment horizontal="center" vertical="center" wrapText="1"/>
      <protection hidden="1"/>
    </xf>
    <xf numFmtId="4" fontId="21" fillId="0" borderId="0" xfId="0" applyNumberFormat="1" applyFont="1" applyFill="1" applyBorder="1" applyProtection="1">
      <protection hidden="1"/>
    </xf>
    <xf numFmtId="4" fontId="24" fillId="0" borderId="0" xfId="0" applyNumberFormat="1" applyFont="1" applyAlignment="1" applyProtection="1">
      <alignment vertical="center" wrapText="1"/>
      <protection hidden="1"/>
    </xf>
    <xf numFmtId="4" fontId="22" fillId="0" borderId="0" xfId="0" applyNumberFormat="1" applyFont="1" applyFill="1" applyBorder="1" applyProtection="1">
      <protection hidden="1"/>
    </xf>
    <xf numFmtId="0" fontId="33" fillId="23" borderId="0" xfId="0" applyFont="1" applyFill="1" applyBorder="1" applyAlignment="1" applyProtection="1">
      <alignment horizontal="center" vertical="center" wrapText="1"/>
      <protection hidden="1"/>
    </xf>
    <xf numFmtId="0" fontId="30" fillId="19" borderId="22" xfId="0" applyFont="1" applyFill="1" applyBorder="1" applyAlignment="1" applyProtection="1">
      <alignment horizontal="left" vertical="center" wrapText="1"/>
      <protection locked="0"/>
    </xf>
    <xf numFmtId="0" fontId="30" fillId="19" borderId="23" xfId="0" applyFont="1" applyFill="1" applyBorder="1" applyAlignment="1" applyProtection="1">
      <alignment horizontal="left" vertical="center" wrapText="1"/>
      <protection locked="0"/>
    </xf>
    <xf numFmtId="0" fontId="47" fillId="0" borderId="0" xfId="0" applyFont="1" applyFill="1" applyBorder="1" applyProtection="1">
      <protection hidden="1"/>
    </xf>
    <xf numFmtId="0" fontId="48" fillId="0" borderId="0" xfId="0" applyFont="1" applyAlignment="1" applyProtection="1">
      <alignment vertical="center" wrapText="1"/>
      <protection hidden="1"/>
    </xf>
    <xf numFmtId="0" fontId="49" fillId="0" borderId="0" xfId="0" applyFont="1" applyFill="1" applyBorder="1" applyProtection="1">
      <protection hidden="1"/>
    </xf>
    <xf numFmtId="4" fontId="47" fillId="0" borderId="0" xfId="0" applyNumberFormat="1" applyFont="1" applyFill="1" applyBorder="1" applyProtection="1">
      <protection hidden="1"/>
    </xf>
    <xf numFmtId="4" fontId="45" fillId="0" borderId="22" xfId="0" applyNumberFormat="1" applyFont="1" applyFill="1" applyBorder="1" applyAlignment="1" applyProtection="1">
      <alignment horizontal="center" vertical="top" wrapText="1"/>
      <protection hidden="1"/>
    </xf>
    <xf numFmtId="4" fontId="45" fillId="0" borderId="28" xfId="0" applyNumberFormat="1" applyFont="1" applyFill="1" applyBorder="1" applyAlignment="1" applyProtection="1">
      <alignment horizontal="center" vertical="top" wrapText="1"/>
      <protection hidden="1"/>
    </xf>
    <xf numFmtId="4" fontId="46" fillId="0" borderId="0" xfId="0" applyNumberFormat="1" applyFont="1" applyFill="1" applyBorder="1" applyAlignment="1" applyProtection="1">
      <protection hidden="1"/>
    </xf>
    <xf numFmtId="4" fontId="46" fillId="0" borderId="0" xfId="87" applyNumberFormat="1" applyFont="1" applyFill="1" applyBorder="1" applyAlignment="1" applyProtection="1">
      <alignment vertical="center"/>
      <protection hidden="1"/>
    </xf>
    <xf numFmtId="4" fontId="46" fillId="0" borderId="0" xfId="87" applyNumberFormat="1" applyFont="1" applyFill="1" applyBorder="1" applyAlignment="1" applyProtection="1">
      <alignment horizontal="right"/>
      <protection hidden="1"/>
    </xf>
    <xf numFmtId="4" fontId="50" fillId="0" borderId="0" xfId="0" applyNumberFormat="1" applyFont="1" applyFill="1" applyBorder="1" applyAlignment="1" applyProtection="1">
      <protection hidden="1"/>
    </xf>
    <xf numFmtId="4" fontId="27" fillId="19" borderId="38" xfId="95" applyNumberFormat="1" applyFont="1" applyFill="1" applyBorder="1" applyAlignment="1" applyProtection="1">
      <alignment vertical="center" wrapText="1"/>
      <protection hidden="1"/>
    </xf>
    <xf numFmtId="1" fontId="30" fillId="23" borderId="20" xfId="95" applyNumberFormat="1" applyFont="1" applyFill="1" applyBorder="1" applyAlignment="1" applyProtection="1">
      <alignment horizontal="center" vertical="center" wrapText="1"/>
      <protection hidden="1"/>
    </xf>
    <xf numFmtId="49" fontId="30" fillId="23" borderId="20" xfId="95" applyNumberFormat="1" applyFont="1" applyFill="1" applyBorder="1" applyAlignment="1" applyProtection="1">
      <alignment horizontal="center" vertical="center" wrapText="1"/>
      <protection hidden="1"/>
    </xf>
    <xf numFmtId="1" fontId="30" fillId="19" borderId="20" xfId="95" applyNumberFormat="1" applyFont="1" applyFill="1" applyBorder="1" applyAlignment="1" applyProtection="1">
      <alignment horizontal="center" vertical="center" wrapText="1"/>
      <protection hidden="1"/>
    </xf>
    <xf numFmtId="1" fontId="30" fillId="19" borderId="20" xfId="95" quotePrefix="1" applyNumberFormat="1" applyFont="1" applyFill="1" applyBorder="1" applyAlignment="1" applyProtection="1">
      <alignment horizontal="center" vertical="center" wrapText="1"/>
      <protection hidden="1"/>
    </xf>
    <xf numFmtId="1" fontId="27" fillId="19" borderId="27" xfId="95" applyNumberFormat="1" applyFont="1" applyFill="1" applyBorder="1" applyAlignment="1" applyProtection="1">
      <alignment horizontal="left" vertical="center" wrapText="1"/>
      <protection hidden="1"/>
    </xf>
    <xf numFmtId="0" fontId="27" fillId="19" borderId="20" xfId="95" applyFont="1" applyFill="1" applyBorder="1" applyAlignment="1" applyProtection="1">
      <alignment horizontal="left" vertical="center" wrapText="1"/>
      <protection hidden="1"/>
    </xf>
    <xf numFmtId="1" fontId="27" fillId="19" borderId="27" xfId="95" applyNumberFormat="1" applyFont="1" applyFill="1" applyBorder="1" applyAlignment="1" applyProtection="1">
      <alignment horizontal="center" vertical="center" wrapText="1"/>
      <protection hidden="1"/>
    </xf>
    <xf numFmtId="4" fontId="27" fillId="19" borderId="27" xfId="95" applyNumberFormat="1" applyFont="1" applyFill="1" applyBorder="1" applyAlignment="1" applyProtection="1">
      <alignment vertical="center" wrapText="1"/>
      <protection hidden="1"/>
    </xf>
    <xf numFmtId="49" fontId="30" fillId="23" borderId="39" xfId="0" applyNumberFormat="1" applyFont="1" applyFill="1" applyBorder="1" applyAlignment="1" applyProtection="1">
      <alignment horizontal="center" vertical="center" wrapText="1"/>
      <protection hidden="1"/>
    </xf>
    <xf numFmtId="49" fontId="30" fillId="23" borderId="27" xfId="95" applyNumberFormat="1" applyFont="1" applyFill="1" applyBorder="1" applyAlignment="1" applyProtection="1">
      <alignment horizontal="center" vertical="center" wrapText="1"/>
      <protection hidden="1"/>
    </xf>
    <xf numFmtId="0" fontId="46" fillId="0" borderId="0" xfId="0" applyFont="1" applyProtection="1">
      <protection hidden="1"/>
    </xf>
    <xf numFmtId="4" fontId="27" fillId="19" borderId="34" xfId="95" applyNumberFormat="1" applyFont="1" applyFill="1" applyBorder="1" applyAlignment="1" applyProtection="1">
      <alignment vertical="center" wrapText="1"/>
      <protection locked="0"/>
    </xf>
    <xf numFmtId="4" fontId="27" fillId="19" borderId="34" xfId="95" applyNumberFormat="1" applyFont="1" applyFill="1" applyBorder="1" applyAlignment="1" applyProtection="1">
      <alignment horizontal="right" vertical="center" wrapText="1"/>
      <protection locked="0"/>
    </xf>
    <xf numFmtId="4" fontId="27" fillId="19" borderId="40" xfId="95" applyNumberFormat="1" applyFont="1" applyFill="1" applyBorder="1" applyAlignment="1" applyProtection="1">
      <alignment vertical="center" wrapText="1"/>
      <protection locked="0"/>
    </xf>
    <xf numFmtId="4" fontId="27" fillId="19" borderId="40" xfId="95" applyNumberFormat="1" applyFont="1" applyFill="1" applyBorder="1" applyAlignment="1" applyProtection="1">
      <alignment horizontal="right" vertical="center" wrapText="1"/>
      <protection locked="0"/>
    </xf>
    <xf numFmtId="4" fontId="26" fillId="0" borderId="21" xfId="0" applyNumberFormat="1" applyFont="1" applyFill="1" applyBorder="1" applyAlignment="1" applyProtection="1">
      <alignment horizontal="center" vertical="center" wrapText="1"/>
      <protection hidden="1"/>
    </xf>
    <xf numFmtId="165" fontId="29" fillId="18" borderId="27" xfId="94" applyNumberFormat="1" applyFont="1" applyFill="1" applyBorder="1" applyAlignment="1" applyProtection="1">
      <alignment horizontal="center" vertical="center" wrapText="1"/>
      <protection hidden="1"/>
    </xf>
    <xf numFmtId="0" fontId="26" fillId="0" borderId="22" xfId="0" applyFont="1" applyFill="1" applyBorder="1" applyAlignment="1" applyProtection="1">
      <alignment horizontal="center" vertical="top" wrapText="1"/>
      <protection locked="0"/>
    </xf>
    <xf numFmtId="10" fontId="30" fillId="0" borderId="39" xfId="0" applyNumberFormat="1" applyFont="1" applyFill="1" applyBorder="1" applyAlignment="1" applyProtection="1">
      <alignment horizontal="right" vertical="center" wrapText="1"/>
      <protection hidden="1"/>
    </xf>
    <xf numFmtId="4" fontId="45" fillId="19" borderId="22" xfId="0" applyNumberFormat="1" applyFont="1" applyFill="1" applyBorder="1" applyAlignment="1" applyProtection="1">
      <alignment horizontal="center" vertical="center" wrapText="1"/>
      <protection hidden="1"/>
    </xf>
    <xf numFmtId="4" fontId="45" fillId="19" borderId="23" xfId="0" applyNumberFormat="1" applyFont="1" applyFill="1" applyBorder="1" applyAlignment="1" applyProtection="1">
      <alignment horizontal="center" vertical="center" wrapText="1"/>
      <protection hidden="1"/>
    </xf>
    <xf numFmtId="4" fontId="26" fillId="19" borderId="19" xfId="0" applyNumberFormat="1" applyFont="1" applyFill="1" applyBorder="1" applyAlignment="1" applyProtection="1">
      <alignment horizontal="center" vertical="center" wrapText="1"/>
      <protection hidden="1"/>
    </xf>
    <xf numFmtId="4" fontId="26" fillId="19" borderId="25" xfId="95" applyNumberFormat="1" applyFont="1" applyFill="1" applyBorder="1" applyAlignment="1" applyProtection="1">
      <alignment horizontal="center" vertical="center" wrapText="1"/>
      <protection hidden="1"/>
    </xf>
    <xf numFmtId="4" fontId="27" fillId="19" borderId="20" xfId="95" applyNumberFormat="1" applyFont="1" applyFill="1" applyBorder="1" applyAlignment="1" applyProtection="1">
      <alignment horizontal="center" vertical="center" wrapText="1"/>
      <protection hidden="1"/>
    </xf>
    <xf numFmtId="4" fontId="26" fillId="19" borderId="24" xfId="95" applyNumberFormat="1" applyFont="1" applyFill="1" applyBorder="1" applyAlignment="1" applyProtection="1">
      <alignment horizontal="center" vertical="center" wrapText="1"/>
      <protection hidden="1"/>
    </xf>
    <xf numFmtId="4" fontId="27" fillId="19" borderId="15" xfId="95" applyNumberFormat="1" applyFont="1" applyFill="1" applyBorder="1" applyAlignment="1" applyProtection="1">
      <alignment horizontal="center" vertical="center" wrapText="1"/>
      <protection hidden="1"/>
    </xf>
    <xf numFmtId="4" fontId="26" fillId="19" borderId="27" xfId="95" applyNumberFormat="1" applyFont="1" applyFill="1" applyBorder="1" applyAlignment="1" applyProtection="1">
      <alignment horizontal="center" vertical="center" wrapText="1"/>
      <protection hidden="1"/>
    </xf>
    <xf numFmtId="4" fontId="27" fillId="19" borderId="25" xfId="95" applyNumberFormat="1" applyFont="1" applyFill="1" applyBorder="1" applyAlignment="1" applyProtection="1">
      <alignment horizontal="center" vertical="center" wrapText="1"/>
      <protection hidden="1"/>
    </xf>
    <xf numFmtId="4" fontId="27" fillId="19" borderId="27" xfId="95" applyNumberFormat="1" applyFont="1" applyFill="1" applyBorder="1" applyAlignment="1" applyProtection="1">
      <alignment horizontal="center" vertical="center" wrapText="1"/>
      <protection hidden="1"/>
    </xf>
    <xf numFmtId="4" fontId="21" fillId="0" borderId="0" xfId="0" applyNumberFormat="1" applyFont="1" applyFill="1" applyBorder="1" applyAlignment="1" applyProtection="1">
      <alignment horizontal="center"/>
      <protection hidden="1"/>
    </xf>
    <xf numFmtId="4" fontId="21" fillId="0" borderId="0" xfId="87" applyNumberFormat="1" applyFont="1" applyFill="1" applyBorder="1" applyAlignment="1" applyProtection="1">
      <alignment horizontal="center"/>
      <protection hidden="1"/>
    </xf>
    <xf numFmtId="4" fontId="26" fillId="19" borderId="20" xfId="0" applyNumberFormat="1" applyFont="1" applyFill="1" applyBorder="1" applyAlignment="1" applyProtection="1">
      <alignment horizontal="right" vertical="center" wrapText="1"/>
      <protection locked="0"/>
    </xf>
    <xf numFmtId="4" fontId="45" fillId="19" borderId="22" xfId="0" applyNumberFormat="1" applyFont="1" applyFill="1" applyBorder="1" applyAlignment="1" applyProtection="1">
      <alignment horizontal="right" vertical="center" wrapText="1"/>
      <protection hidden="1"/>
    </xf>
    <xf numFmtId="4" fontId="30" fillId="19" borderId="22" xfId="0" applyNumberFormat="1" applyFont="1" applyFill="1" applyBorder="1" applyAlignment="1" applyProtection="1">
      <alignment horizontal="left" vertical="center" wrapText="1"/>
      <protection locked="0"/>
    </xf>
    <xf numFmtId="43" fontId="24" fillId="18" borderId="20" xfId="87" applyNumberFormat="1" applyFont="1" applyFill="1" applyBorder="1" applyAlignment="1" applyProtection="1">
      <alignment horizontal="center" vertical="center" wrapText="1"/>
      <protection hidden="1"/>
    </xf>
    <xf numFmtId="43" fontId="24" fillId="0" borderId="24" xfId="87" applyNumberFormat="1" applyFont="1" applyFill="1" applyBorder="1" applyAlignment="1" applyProtection="1">
      <alignment horizontal="center" vertical="center" wrapText="1"/>
      <protection hidden="1"/>
    </xf>
    <xf numFmtId="39" fontId="24" fillId="18" borderId="24" xfId="94" applyNumberFormat="1" applyFont="1" applyFill="1" applyBorder="1" applyAlignment="1" applyProtection="1">
      <alignment horizontal="center" vertical="center" wrapText="1"/>
      <protection locked="0"/>
    </xf>
    <xf numFmtId="39" fontId="24" fillId="18" borderId="23" xfId="94" applyNumberFormat="1" applyFont="1" applyFill="1" applyBorder="1" applyAlignment="1" applyProtection="1">
      <alignment horizontal="center" vertical="center" wrapText="1"/>
      <protection locked="0"/>
    </xf>
    <xf numFmtId="0" fontId="33" fillId="23" borderId="0" xfId="0" applyFont="1" applyFill="1" applyBorder="1" applyAlignment="1" applyProtection="1">
      <alignment horizontal="center" wrapText="1"/>
      <protection hidden="1"/>
    </xf>
    <xf numFmtId="0" fontId="25" fillId="0" borderId="0" xfId="0" applyFont="1" applyFill="1" applyBorder="1" applyAlignment="1" applyProtection="1">
      <alignment horizontal="center" vertical="center" wrapText="1"/>
      <protection hidden="1"/>
    </xf>
    <xf numFmtId="0" fontId="29" fillId="19" borderId="20"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4" fontId="29" fillId="19" borderId="20" xfId="0" applyNumberFormat="1" applyFont="1" applyFill="1" applyBorder="1" applyAlignment="1" applyProtection="1">
      <alignment horizontal="center" vertical="center" wrapText="1"/>
      <protection hidden="1"/>
    </xf>
    <xf numFmtId="4" fontId="29" fillId="19" borderId="24" xfId="0" applyNumberFormat="1" applyFont="1" applyFill="1" applyBorder="1" applyAlignment="1" applyProtection="1">
      <alignment horizontal="center" vertical="center" wrapText="1"/>
      <protection hidden="1"/>
    </xf>
    <xf numFmtId="0" fontId="26" fillId="19" borderId="0" xfId="0" applyFont="1" applyFill="1" applyAlignment="1" applyProtection="1">
      <alignment horizontal="left" vertical="center" wrapText="1"/>
      <protection hidden="1"/>
    </xf>
    <xf numFmtId="0" fontId="30" fillId="19" borderId="22" xfId="0" applyFont="1" applyFill="1" applyBorder="1" applyAlignment="1" applyProtection="1">
      <alignment horizontal="left" vertical="center" wrapText="1"/>
      <protection locked="0"/>
    </xf>
    <xf numFmtId="0" fontId="26" fillId="19" borderId="21" xfId="0" applyFont="1" applyFill="1" applyBorder="1" applyAlignment="1" applyProtection="1">
      <alignment horizontal="center" vertical="center" wrapText="1"/>
      <protection hidden="1"/>
    </xf>
    <xf numFmtId="4" fontId="45" fillId="19" borderId="20" xfId="0" applyNumberFormat="1" applyFont="1" applyFill="1" applyBorder="1" applyAlignment="1" applyProtection="1">
      <alignment horizontal="right" vertical="center" wrapText="1"/>
      <protection hidden="1"/>
    </xf>
    <xf numFmtId="4" fontId="45" fillId="0" borderId="39" xfId="0" applyNumberFormat="1" applyFont="1" applyFill="1" applyBorder="1" applyAlignment="1" applyProtection="1">
      <alignment horizontal="right" vertical="center" wrapText="1"/>
      <protection hidden="1"/>
    </xf>
    <xf numFmtId="0" fontId="26" fillId="19" borderId="21" xfId="95" applyFont="1" applyFill="1" applyBorder="1" applyAlignment="1" applyProtection="1">
      <alignment horizontal="right" vertical="center" wrapText="1" indent="1"/>
      <protection hidden="1"/>
    </xf>
    <xf numFmtId="0" fontId="26" fillId="19" borderId="21" xfId="95" applyFont="1" applyFill="1" applyBorder="1" applyAlignment="1" applyProtection="1">
      <alignment horizontal="right" vertical="center" wrapText="1"/>
      <protection hidden="1"/>
    </xf>
    <xf numFmtId="0" fontId="26" fillId="0" borderId="0" xfId="0" applyFont="1" applyFill="1" applyBorder="1" applyAlignment="1" applyProtection="1">
      <alignment horizontal="left" vertical="center" wrapText="1"/>
      <protection hidden="1"/>
    </xf>
    <xf numFmtId="0" fontId="30" fillId="19" borderId="23" xfId="0" applyFont="1" applyFill="1" applyBorder="1" applyAlignment="1" applyProtection="1">
      <alignment horizontal="left" vertical="center" wrapText="1"/>
      <protection locked="0"/>
    </xf>
    <xf numFmtId="1" fontId="26" fillId="19" borderId="21" xfId="95" applyNumberFormat="1" applyFont="1" applyFill="1" applyBorder="1" applyAlignment="1" applyProtection="1">
      <alignment horizontal="right" vertical="center" wrapText="1"/>
      <protection hidden="1"/>
    </xf>
    <xf numFmtId="4" fontId="29" fillId="19" borderId="20" xfId="0" applyNumberFormat="1" applyFont="1" applyFill="1" applyBorder="1" applyAlignment="1" applyProtection="1">
      <alignment vertical="center" wrapText="1"/>
      <protection hidden="1"/>
    </xf>
    <xf numFmtId="4" fontId="29" fillId="19" borderId="24" xfId="0" applyNumberFormat="1" applyFont="1" applyFill="1" applyBorder="1" applyAlignment="1" applyProtection="1">
      <alignment vertical="center" wrapText="1"/>
      <protection hidden="1"/>
    </xf>
    <xf numFmtId="0" fontId="36" fillId="0" borderId="0" xfId="95" applyFont="1" applyAlignment="1" applyProtection="1">
      <alignment horizontal="center" vertical="center"/>
      <protection hidden="1"/>
    </xf>
    <xf numFmtId="0" fontId="40" fillId="22" borderId="12" xfId="96" applyFont="1" applyFill="1" applyBorder="1" applyAlignment="1">
      <alignment horizontal="center" vertical="center"/>
    </xf>
    <xf numFmtId="0" fontId="42" fillId="0" borderId="0" xfId="96" applyFont="1" applyAlignment="1">
      <alignment horizontal="justify" vertical="center"/>
    </xf>
    <xf numFmtId="0" fontId="42" fillId="0" borderId="16" xfId="96" applyFont="1" applyBorder="1" applyAlignment="1">
      <alignment horizontal="justify" vertical="center" wrapText="1"/>
    </xf>
    <xf numFmtId="0" fontId="42" fillId="0" borderId="0" xfId="96" applyFont="1" applyAlignment="1">
      <alignment horizontal="justify" vertical="center" wrapText="1"/>
    </xf>
    <xf numFmtId="0" fontId="42" fillId="0" borderId="12" xfId="96" applyFont="1" applyBorder="1" applyAlignment="1">
      <alignment horizontal="justify" vertical="center" wrapText="1"/>
    </xf>
    <xf numFmtId="0" fontId="27" fillId="19" borderId="15" xfId="95" applyFont="1" applyFill="1" applyBorder="1" applyAlignment="1" applyProtection="1">
      <alignment horizontal="center" vertical="center"/>
      <protection hidden="1"/>
    </xf>
    <xf numFmtId="0" fontId="27" fillId="0" borderId="19" xfId="95" applyFont="1" applyBorder="1" applyAlignment="1" applyProtection="1">
      <alignment horizontal="center" vertical="center"/>
      <protection hidden="1"/>
    </xf>
    <xf numFmtId="0" fontId="27" fillId="19" borderId="18" xfId="95" applyFont="1" applyFill="1" applyBorder="1" applyAlignment="1" applyProtection="1">
      <alignment horizontal="center" vertical="center"/>
      <protection hidden="1"/>
    </xf>
    <xf numFmtId="10" fontId="45" fillId="19" borderId="20" xfId="0" applyNumberFormat="1" applyFont="1" applyFill="1" applyBorder="1" applyAlignment="1" applyProtection="1">
      <alignment horizontal="right" vertical="center" wrapText="1"/>
      <protection hidden="1"/>
    </xf>
    <xf numFmtId="0" fontId="26" fillId="0" borderId="21" xfId="0" applyFont="1" applyFill="1" applyBorder="1" applyAlignment="1" applyProtection="1">
      <alignment horizontal="center" vertical="center" wrapText="1"/>
      <protection hidden="1"/>
    </xf>
    <xf numFmtId="165" fontId="29" fillId="0" borderId="20" xfId="94" applyNumberFormat="1" applyFont="1" applyFill="1" applyBorder="1" applyAlignment="1" applyProtection="1">
      <alignment horizontal="center" vertical="center" wrapText="1"/>
      <protection hidden="1"/>
    </xf>
    <xf numFmtId="0" fontId="26" fillId="0" borderId="22" xfId="0" applyFont="1" applyFill="1" applyBorder="1" applyAlignment="1" applyProtection="1">
      <alignment horizontal="center" vertical="top" wrapText="1"/>
      <protection locked="0"/>
    </xf>
    <xf numFmtId="0" fontId="26" fillId="0" borderId="0" xfId="0" applyFont="1" applyFill="1" applyBorder="1" applyAlignment="1" applyProtection="1">
      <alignment horizontal="left" vertical="top" wrapText="1"/>
      <protection hidden="1"/>
    </xf>
    <xf numFmtId="0" fontId="45" fillId="19" borderId="22" xfId="0" applyFont="1" applyFill="1" applyBorder="1" applyAlignment="1" applyProtection="1">
      <alignment horizontal="left" vertical="center" wrapText="1"/>
      <protection locked="0"/>
    </xf>
    <xf numFmtId="0" fontId="24" fillId="18" borderId="25" xfId="93" applyFont="1" applyFill="1" applyBorder="1" applyAlignment="1" applyProtection="1">
      <alignment horizontal="right" vertical="center" wrapText="1"/>
      <protection hidden="1"/>
    </xf>
    <xf numFmtId="0" fontId="24" fillId="18" borderId="20" xfId="93" applyFont="1" applyFill="1" applyBorder="1" applyAlignment="1" applyProtection="1">
      <alignment horizontal="right" vertical="center" wrapText="1"/>
      <protection hidden="1"/>
    </xf>
    <xf numFmtId="4" fontId="24" fillId="19" borderId="25" xfId="93" applyNumberFormat="1" applyFont="1" applyFill="1" applyBorder="1" applyAlignment="1" applyProtection="1">
      <alignment horizontal="left" vertical="center" wrapText="1"/>
      <protection hidden="1"/>
    </xf>
    <xf numFmtId="0" fontId="24" fillId="19" borderId="25" xfId="93" applyFont="1" applyFill="1" applyBorder="1" applyAlignment="1" applyProtection="1">
      <alignment horizontal="left" vertical="center" wrapText="1"/>
      <protection hidden="1"/>
    </xf>
    <xf numFmtId="0" fontId="24" fillId="19" borderId="20" xfId="93" applyFont="1" applyFill="1" applyBorder="1" applyAlignment="1" applyProtection="1">
      <alignment horizontal="left" vertical="center" wrapText="1"/>
      <protection hidden="1"/>
    </xf>
    <xf numFmtId="169" fontId="24" fillId="0" borderId="25" xfId="94" applyNumberFormat="1" applyFont="1" applyFill="1" applyBorder="1" applyAlignment="1" applyProtection="1">
      <alignment horizontal="center" vertical="center" wrapText="1"/>
      <protection hidden="1"/>
    </xf>
    <xf numFmtId="169" fontId="24" fillId="0" borderId="20" xfId="94" applyNumberFormat="1" applyFont="1" applyFill="1" applyBorder="1" applyAlignment="1" applyProtection="1">
      <alignment horizontal="center" vertical="center" wrapText="1"/>
      <protection hidden="1"/>
    </xf>
    <xf numFmtId="0" fontId="26" fillId="0" borderId="28" xfId="0" applyFont="1" applyFill="1" applyBorder="1" applyAlignment="1" applyProtection="1">
      <alignment horizontal="center" vertical="top" wrapText="1"/>
      <protection locked="0"/>
    </xf>
    <xf numFmtId="0" fontId="29" fillId="18" borderId="22" xfId="93" applyFont="1" applyFill="1" applyBorder="1" applyAlignment="1" applyProtection="1">
      <alignment horizontal="center" vertical="center" wrapText="1"/>
      <protection hidden="1"/>
    </xf>
    <xf numFmtId="0" fontId="29" fillId="18" borderId="20" xfId="93" applyFont="1" applyFill="1" applyBorder="1" applyAlignment="1" applyProtection="1">
      <alignment horizontal="center" vertical="center" wrapText="1"/>
      <protection hidden="1"/>
    </xf>
    <xf numFmtId="0" fontId="29" fillId="18" borderId="27" xfId="93" applyFont="1" applyFill="1" applyBorder="1" applyAlignment="1" applyProtection="1">
      <alignment horizontal="center" vertical="center" wrapText="1"/>
      <protection hidden="1"/>
    </xf>
    <xf numFmtId="165" fontId="29" fillId="18" borderId="22" xfId="94" applyNumberFormat="1" applyFont="1" applyFill="1" applyBorder="1" applyAlignment="1" applyProtection="1">
      <alignment horizontal="center" vertical="center" wrapText="1"/>
      <protection hidden="1"/>
    </xf>
    <xf numFmtId="165" fontId="29" fillId="18" borderId="20" xfId="94" applyNumberFormat="1" applyFont="1" applyFill="1" applyBorder="1" applyAlignment="1" applyProtection="1">
      <alignment horizontal="center" vertical="center" wrapText="1"/>
      <protection hidden="1"/>
    </xf>
    <xf numFmtId="165" fontId="29" fillId="18" borderId="27" xfId="94" applyNumberFormat="1" applyFont="1" applyFill="1" applyBorder="1" applyAlignment="1" applyProtection="1">
      <alignment horizontal="center" vertical="center" wrapText="1"/>
      <protection hidden="1"/>
    </xf>
    <xf numFmtId="165" fontId="29" fillId="0" borderId="22" xfId="94" applyNumberFormat="1" applyFont="1" applyFill="1" applyBorder="1" applyAlignment="1" applyProtection="1">
      <alignment horizontal="center" vertical="center" wrapText="1"/>
      <protection hidden="1"/>
    </xf>
    <xf numFmtId="0" fontId="45" fillId="19" borderId="23" xfId="0" applyFont="1" applyFill="1" applyBorder="1" applyAlignment="1" applyProtection="1">
      <alignment horizontal="left" vertical="center" wrapText="1"/>
      <protection locked="0"/>
    </xf>
    <xf numFmtId="4" fontId="24" fillId="19" borderId="20" xfId="93" applyNumberFormat="1" applyFont="1" applyFill="1" applyBorder="1" applyAlignment="1" applyProtection="1">
      <alignment horizontal="left" vertical="center" wrapText="1"/>
      <protection hidden="1"/>
    </xf>
    <xf numFmtId="4" fontId="24" fillId="0" borderId="20" xfId="93" applyNumberFormat="1" applyFont="1" applyFill="1" applyBorder="1" applyAlignment="1" applyProtection="1">
      <alignment horizontal="left" vertical="center" wrapText="1"/>
      <protection hidden="1"/>
    </xf>
    <xf numFmtId="0" fontId="24" fillId="0" borderId="20" xfId="93" applyFont="1" applyFill="1" applyBorder="1" applyAlignment="1" applyProtection="1">
      <alignment horizontal="left" vertical="center" wrapText="1"/>
      <protection hidden="1"/>
    </xf>
    <xf numFmtId="0" fontId="24" fillId="18" borderId="24" xfId="93" applyFont="1" applyFill="1" applyBorder="1" applyAlignment="1" applyProtection="1">
      <alignment horizontal="right" vertical="center" wrapText="1"/>
      <protection hidden="1"/>
    </xf>
    <xf numFmtId="0" fontId="24" fillId="19" borderId="24" xfId="93" applyFont="1" applyFill="1" applyBorder="1" applyAlignment="1" applyProtection="1">
      <alignment horizontal="left" vertical="center" wrapText="1"/>
      <protection hidden="1"/>
    </xf>
    <xf numFmtId="169" fontId="24" fillId="0" borderId="24" xfId="94" applyNumberFormat="1" applyFont="1" applyFill="1" applyBorder="1" applyAlignment="1" applyProtection="1">
      <alignment horizontal="center" vertical="center" wrapText="1"/>
      <protection hidden="1"/>
    </xf>
    <xf numFmtId="0" fontId="24" fillId="0" borderId="20" xfId="93" applyFont="1" applyFill="1" applyBorder="1" applyAlignment="1" applyProtection="1">
      <alignment horizontal="right" vertical="center" wrapText="1"/>
      <protection hidden="1"/>
    </xf>
    <xf numFmtId="0" fontId="24" fillId="0" borderId="29" xfId="93" applyFont="1" applyFill="1" applyBorder="1" applyAlignment="1" applyProtection="1">
      <alignment horizontal="right" vertical="center" wrapText="1"/>
      <protection hidden="1"/>
    </xf>
    <xf numFmtId="0" fontId="24" fillId="0" borderId="29" xfId="93" applyFont="1" applyFill="1" applyBorder="1" applyAlignment="1" applyProtection="1">
      <alignment horizontal="left" vertical="center" wrapText="1"/>
      <protection hidden="1"/>
    </xf>
    <xf numFmtId="169" fontId="24" fillId="0" borderId="29" xfId="94" applyNumberFormat="1" applyFont="1" applyFill="1" applyBorder="1" applyAlignment="1" applyProtection="1">
      <alignment horizontal="center" vertical="center" wrapText="1"/>
      <protection hidden="1"/>
    </xf>
    <xf numFmtId="0" fontId="24" fillId="0" borderId="0" xfId="93" applyFont="1" applyAlignment="1" applyProtection="1">
      <alignment horizontal="left" vertical="center" wrapText="1"/>
      <protection hidden="1"/>
    </xf>
    <xf numFmtId="0" fontId="24" fillId="0" borderId="24" xfId="93" applyFont="1" applyFill="1" applyBorder="1" applyAlignment="1" applyProtection="1">
      <alignment horizontal="right" vertical="center" wrapText="1"/>
      <protection hidden="1"/>
    </xf>
    <xf numFmtId="0" fontId="24" fillId="0" borderId="24" xfId="93" applyFont="1" applyFill="1" applyBorder="1" applyAlignment="1" applyProtection="1">
      <alignment horizontal="left" vertical="center" wrapText="1"/>
      <protection hidden="1"/>
    </xf>
    <xf numFmtId="10" fontId="28" fillId="0" borderId="26" xfId="68" applyNumberFormat="1" applyFont="1" applyFill="1" applyBorder="1" applyAlignment="1" applyProtection="1">
      <alignment horizontal="center" vertical="center" wrapText="1"/>
      <protection hidden="1"/>
    </xf>
    <xf numFmtId="4" fontId="26" fillId="0" borderId="21" xfId="0" applyNumberFormat="1" applyFont="1" applyFill="1" applyBorder="1" applyAlignment="1" applyProtection="1">
      <alignment horizontal="center" vertical="center" wrapText="1"/>
      <protection hidden="1"/>
    </xf>
    <xf numFmtId="0" fontId="24" fillId="18" borderId="23" xfId="93" applyFont="1" applyFill="1" applyBorder="1" applyAlignment="1" applyProtection="1">
      <alignment horizontal="right" vertical="center" wrapText="1"/>
      <protection hidden="1"/>
    </xf>
    <xf numFmtId="0" fontId="24" fillId="19" borderId="23" xfId="93" applyFont="1" applyFill="1" applyBorder="1" applyAlignment="1" applyProtection="1">
      <alignment horizontal="left" vertical="center" wrapText="1"/>
      <protection hidden="1"/>
    </xf>
    <xf numFmtId="169" fontId="24" fillId="0" borderId="23" xfId="94" applyNumberFormat="1" applyFont="1" applyFill="1" applyBorder="1" applyAlignment="1" applyProtection="1">
      <alignment horizontal="center" vertical="center" wrapText="1"/>
      <protection hidden="1"/>
    </xf>
    <xf numFmtId="0" fontId="28" fillId="0" borderId="11" xfId="93" applyFont="1" applyFill="1" applyBorder="1" applyAlignment="1" applyProtection="1">
      <alignment horizontal="right" vertical="center" wrapText="1"/>
      <protection hidden="1"/>
    </xf>
    <xf numFmtId="0" fontId="28" fillId="0" borderId="26" xfId="93" applyFont="1" applyFill="1" applyBorder="1" applyAlignment="1" applyProtection="1">
      <alignment horizontal="right" vertical="center" wrapText="1"/>
      <protection hidden="1"/>
    </xf>
    <xf numFmtId="0" fontId="28" fillId="0" borderId="21" xfId="93" applyFont="1" applyBorder="1" applyAlignment="1" applyProtection="1">
      <alignment horizontal="right" vertical="center" wrapText="1"/>
      <protection hidden="1"/>
    </xf>
  </cellXfs>
  <cellStyles count="99">
    <cellStyle name="20% - Ênfase1" xfId="1" builtinId="30" customBuiltin="1"/>
    <cellStyle name="20% - Ênfase1 2" xfId="2"/>
    <cellStyle name="20% - Ênfase2" xfId="3" builtinId="34" customBuiltin="1"/>
    <cellStyle name="20% - Ênfase2 2" xfId="4"/>
    <cellStyle name="20% - Ênfase3" xfId="5" builtinId="38" customBuiltin="1"/>
    <cellStyle name="20% - Ênfase3 2" xfId="6"/>
    <cellStyle name="20% - Ênfase4" xfId="7" builtinId="42" customBuiltin="1"/>
    <cellStyle name="20% - Ênfase4 2" xfId="8"/>
    <cellStyle name="20% - Ênfase5" xfId="9" builtinId="46" customBuiltin="1"/>
    <cellStyle name="20% - Ênfase5 2" xfId="10"/>
    <cellStyle name="20% - Ênfase6" xfId="11" builtinId="50" customBuiltin="1"/>
    <cellStyle name="20% - Ênfase6 2" xfId="12"/>
    <cellStyle name="40% - Ênfase1" xfId="13" builtinId="31" customBuiltin="1"/>
    <cellStyle name="40% - Ênfase1 2" xfId="14"/>
    <cellStyle name="40% - Ênfase2" xfId="15" builtinId="35" customBuiltin="1"/>
    <cellStyle name="40% - Ênfase2 2" xfId="16"/>
    <cellStyle name="40% - Ênfase3" xfId="17" builtinId="39" customBuiltin="1"/>
    <cellStyle name="40% - Ênfase3 2" xfId="18"/>
    <cellStyle name="40% - Ênfase4" xfId="19" builtinId="43" customBuiltin="1"/>
    <cellStyle name="40% - Ênfase4 2" xfId="20"/>
    <cellStyle name="40% - Ênfase5" xfId="21" builtinId="47" customBuiltin="1"/>
    <cellStyle name="40% - Ênfase5 2" xfId="22"/>
    <cellStyle name="40% - Ênfase6" xfId="23" builtinId="51" customBuiltin="1"/>
    <cellStyle name="40% - Ênfase6 2" xfId="24"/>
    <cellStyle name="60% - Ênfase1" xfId="25" builtinId="32" customBuiltin="1"/>
    <cellStyle name="60% - Ênfase1 2" xfId="26"/>
    <cellStyle name="60% - Ênfase2" xfId="27" builtinId="36" customBuiltin="1"/>
    <cellStyle name="60% - Ênfase2 2" xfId="28"/>
    <cellStyle name="60% - Ênfase3" xfId="29" builtinId="40" customBuiltin="1"/>
    <cellStyle name="60% - Ênfase3 2" xfId="30"/>
    <cellStyle name="60% - Ênfase4" xfId="31" builtinId="44" customBuiltin="1"/>
    <cellStyle name="60% - Ênfase4 2" xfId="32"/>
    <cellStyle name="60% - Ênfase5" xfId="33" builtinId="48" customBuiltin="1"/>
    <cellStyle name="60% - Ênfase5 2" xfId="34"/>
    <cellStyle name="60% - Ênfase6" xfId="35" builtinId="52" customBuiltin="1"/>
    <cellStyle name="60% - Ênfase6 2" xfId="36"/>
    <cellStyle name="Bom" xfId="37" builtinId="26" customBuiltin="1"/>
    <cellStyle name="Bom 2" xfId="38"/>
    <cellStyle name="Cálculo" xfId="39" builtinId="22" customBuiltin="1"/>
    <cellStyle name="Cálculo 2" xfId="40"/>
    <cellStyle name="Célula de Verificação" xfId="41" builtinId="23" customBuiltin="1"/>
    <cellStyle name="Célula de Verificação 2" xfId="42"/>
    <cellStyle name="Célula Vinculada" xfId="43" builtinId="24" customBuiltin="1"/>
    <cellStyle name="Célula Vinculada 2" xfId="44"/>
    <cellStyle name="Ênfase1" xfId="45" builtinId="29" customBuiltin="1"/>
    <cellStyle name="Ênfase1 2" xfId="46"/>
    <cellStyle name="Ênfase2" xfId="47" builtinId="33" customBuiltin="1"/>
    <cellStyle name="Ênfase2 2" xfId="48"/>
    <cellStyle name="Ênfase3" xfId="49" builtinId="37" customBuiltin="1"/>
    <cellStyle name="Ênfase3 2" xfId="50"/>
    <cellStyle name="Ênfase4" xfId="51" builtinId="41" customBuiltin="1"/>
    <cellStyle name="Ênfase4 2" xfId="52"/>
    <cellStyle name="Ênfase5" xfId="53" builtinId="45" customBuiltin="1"/>
    <cellStyle name="Ênfase5 2" xfId="54"/>
    <cellStyle name="Ênfase6" xfId="55" builtinId="49" customBuiltin="1"/>
    <cellStyle name="Ênfase6 2" xfId="56"/>
    <cellStyle name="Entrada" xfId="57" builtinId="20" customBuiltin="1"/>
    <cellStyle name="Entrada 2" xfId="58"/>
    <cellStyle name="Euro" xfId="59"/>
    <cellStyle name="Incorreto 2" xfId="60"/>
    <cellStyle name="Moeda 2" xfId="61"/>
    <cellStyle name="Moeda 3" xfId="62"/>
    <cellStyle name="Neutra 2" xfId="63"/>
    <cellStyle name="Normal" xfId="0" builtinId="0"/>
    <cellStyle name="Normal 2" xfId="64"/>
    <cellStyle name="Normal 3" xfId="65"/>
    <cellStyle name="Normal 3 2" xfId="96"/>
    <cellStyle name="Normal 4" xfId="95"/>
    <cellStyle name="Normal 5" xfId="92"/>
    <cellStyle name="Normal_PREÇOS_ECT Taquara int A" xfId="93"/>
    <cellStyle name="Nota" xfId="66" builtinId="10" customBuiltin="1"/>
    <cellStyle name="Nota 2" xfId="67"/>
    <cellStyle name="Porcentagem" xfId="68" builtinId="5"/>
    <cellStyle name="Porcentagem 2" xfId="69"/>
    <cellStyle name="Porcentagem 3" xfId="97"/>
    <cellStyle name="Saída" xfId="70" builtinId="21" customBuiltin="1"/>
    <cellStyle name="Saída 2" xfId="71"/>
    <cellStyle name="Separador de milhares_PREÇOS_ECT Taquara int A" xfId="94"/>
    <cellStyle name="Texto de Aviso" xfId="72" builtinId="11" customBuiltin="1"/>
    <cellStyle name="Texto de Aviso 2" xfId="73"/>
    <cellStyle name="Texto Explicativo" xfId="74" builtinId="53" customBuiltin="1"/>
    <cellStyle name="Texto Explicativo 2" xfId="75"/>
    <cellStyle name="Título 1" xfId="76" builtinId="16" customBuiltin="1"/>
    <cellStyle name="Título 1 1" xfId="77"/>
    <cellStyle name="Título 1 2" xfId="78"/>
    <cellStyle name="Título 2" xfId="79" builtinId="17" customBuiltin="1"/>
    <cellStyle name="Título 2 2" xfId="80"/>
    <cellStyle name="Título 3" xfId="81" builtinId="18" customBuiltin="1"/>
    <cellStyle name="Título 3 2" xfId="82"/>
    <cellStyle name="Título 4" xfId="83" builtinId="19" customBuiltin="1"/>
    <cellStyle name="Título 4 2" xfId="84"/>
    <cellStyle name="Total" xfId="85" builtinId="25" customBuiltin="1"/>
    <cellStyle name="Total 2" xfId="86"/>
    <cellStyle name="Vírgula" xfId="87" builtinId="3"/>
    <cellStyle name="Vírgula 2" xfId="88"/>
    <cellStyle name="Vírgula 2 2" xfId="91"/>
    <cellStyle name="Vírgula 3" xfId="89"/>
    <cellStyle name="Vírgula 4" xfId="90"/>
    <cellStyle name="Vírgula 5" xfId="98"/>
  </cellStyles>
  <dxfs count="18">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1310640</xdr:colOff>
      <xdr:row>173</xdr:row>
      <xdr:rowOff>99060</xdr:rowOff>
    </xdr:from>
    <xdr:to>
      <xdr:col>2</xdr:col>
      <xdr:colOff>272</xdr:colOff>
      <xdr:row>174</xdr:row>
      <xdr:rowOff>182193</xdr:rowOff>
    </xdr:to>
    <xdr:pic>
      <xdr:nvPicPr>
        <xdr:cNvPr id="2" name="Imagem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BEBA8EAE-BF5A-486C-A8C5-ECC9F3942E4B}">
              <a14:imgProps xmlns:a14="http://schemas.microsoft.com/office/drawing/2010/main">
                <a14:imgLayer>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1129665" y="32255460"/>
          <a:ext cx="4082" cy="330783"/>
        </a:xfrm>
        <a:prstGeom prst="rect">
          <a:avLst/>
        </a:prstGeom>
      </xdr:spPr>
    </xdr:pic>
    <xdr:clientData/>
  </xdr:twoCellAnchor>
  <xdr:oneCellAnchor>
    <xdr:from>
      <xdr:col>0</xdr:col>
      <xdr:colOff>504825</xdr:colOff>
      <xdr:row>66</xdr:row>
      <xdr:rowOff>0</xdr:rowOff>
    </xdr:from>
    <xdr:ext cx="447675" cy="304800"/>
    <xdr:sp macro="" textlink="">
      <xdr:nvSpPr>
        <xdr:cNvPr id="4" name="AutoShape 2">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5" name="AutoShape 2">
          <a:extLst>
            <a:ext uri="{FF2B5EF4-FFF2-40B4-BE49-F238E27FC236}">
              <a16:creationId xmlns:a16="http://schemas.microsoft.com/office/drawing/2014/main" id="{00000000-0008-0000-0600-000005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6" name="AutoShape 2">
          <a:extLst>
            <a:ext uri="{FF2B5EF4-FFF2-40B4-BE49-F238E27FC236}">
              <a16:creationId xmlns:a16="http://schemas.microsoft.com/office/drawing/2014/main" id="{00000000-0008-0000-0600-000006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7" name="AutoShape 2">
          <a:extLst>
            <a:ext uri="{FF2B5EF4-FFF2-40B4-BE49-F238E27FC236}">
              <a16:creationId xmlns:a16="http://schemas.microsoft.com/office/drawing/2014/main" id="{00000000-0008-0000-0600-000007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8" name="AutoShape 2">
          <a:extLst>
            <a:ext uri="{FF2B5EF4-FFF2-40B4-BE49-F238E27FC236}">
              <a16:creationId xmlns:a16="http://schemas.microsoft.com/office/drawing/2014/main" id="{00000000-0008-0000-0600-00000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9" name="AutoShape 2">
          <a:extLst>
            <a:ext uri="{FF2B5EF4-FFF2-40B4-BE49-F238E27FC236}">
              <a16:creationId xmlns:a16="http://schemas.microsoft.com/office/drawing/2014/main" id="{00000000-0008-0000-0600-000009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0" name="AutoShape 2">
          <a:extLst>
            <a:ext uri="{FF2B5EF4-FFF2-40B4-BE49-F238E27FC236}">
              <a16:creationId xmlns:a16="http://schemas.microsoft.com/office/drawing/2014/main" id="{00000000-0008-0000-0600-00000A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1" name="AutoShape 2">
          <a:extLst>
            <a:ext uri="{FF2B5EF4-FFF2-40B4-BE49-F238E27FC236}">
              <a16:creationId xmlns:a16="http://schemas.microsoft.com/office/drawing/2014/main" id="{00000000-0008-0000-0600-00000B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2" name="AutoShape 2">
          <a:extLst>
            <a:ext uri="{FF2B5EF4-FFF2-40B4-BE49-F238E27FC236}">
              <a16:creationId xmlns:a16="http://schemas.microsoft.com/office/drawing/2014/main" id="{00000000-0008-0000-0600-00000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3" name="AutoShape 2">
          <a:extLst>
            <a:ext uri="{FF2B5EF4-FFF2-40B4-BE49-F238E27FC236}">
              <a16:creationId xmlns:a16="http://schemas.microsoft.com/office/drawing/2014/main" id="{00000000-0008-0000-0600-00000D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4" name="AutoShape 2">
          <a:extLst>
            <a:ext uri="{FF2B5EF4-FFF2-40B4-BE49-F238E27FC236}">
              <a16:creationId xmlns:a16="http://schemas.microsoft.com/office/drawing/2014/main" id="{00000000-0008-0000-0600-00000E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5" name="AutoShape 2">
          <a:extLst>
            <a:ext uri="{FF2B5EF4-FFF2-40B4-BE49-F238E27FC236}">
              <a16:creationId xmlns:a16="http://schemas.microsoft.com/office/drawing/2014/main" id="{00000000-0008-0000-0600-00000F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 name="AutoShape 2">
          <a:extLst>
            <a:ext uri="{FF2B5EF4-FFF2-40B4-BE49-F238E27FC236}">
              <a16:creationId xmlns:a16="http://schemas.microsoft.com/office/drawing/2014/main" id="{00000000-0008-0000-0600-00001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7" name="AutoShape 2">
          <a:extLst>
            <a:ext uri="{FF2B5EF4-FFF2-40B4-BE49-F238E27FC236}">
              <a16:creationId xmlns:a16="http://schemas.microsoft.com/office/drawing/2014/main" id="{00000000-0008-0000-0600-000011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8" name="AutoShape 2">
          <a:extLst>
            <a:ext uri="{FF2B5EF4-FFF2-40B4-BE49-F238E27FC236}">
              <a16:creationId xmlns:a16="http://schemas.microsoft.com/office/drawing/2014/main" id="{00000000-0008-0000-0600-000012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9" name="AutoShape 2">
          <a:extLst>
            <a:ext uri="{FF2B5EF4-FFF2-40B4-BE49-F238E27FC236}">
              <a16:creationId xmlns:a16="http://schemas.microsoft.com/office/drawing/2014/main" id="{00000000-0008-0000-0600-000013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0" name="AutoShape 2">
          <a:extLst>
            <a:ext uri="{FF2B5EF4-FFF2-40B4-BE49-F238E27FC236}">
              <a16:creationId xmlns:a16="http://schemas.microsoft.com/office/drawing/2014/main" id="{00000000-0008-0000-0600-000014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 name="AutoShape 2">
          <a:extLst>
            <a:ext uri="{FF2B5EF4-FFF2-40B4-BE49-F238E27FC236}">
              <a16:creationId xmlns:a16="http://schemas.microsoft.com/office/drawing/2014/main" id="{00000000-0008-0000-0600-000015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2" name="AutoShape 2">
          <a:extLst>
            <a:ext uri="{FF2B5EF4-FFF2-40B4-BE49-F238E27FC236}">
              <a16:creationId xmlns:a16="http://schemas.microsoft.com/office/drawing/2014/main" id="{00000000-0008-0000-0600-000016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3" name="AutoShape 2">
          <a:extLst>
            <a:ext uri="{FF2B5EF4-FFF2-40B4-BE49-F238E27FC236}">
              <a16:creationId xmlns:a16="http://schemas.microsoft.com/office/drawing/2014/main" id="{00000000-0008-0000-0600-000017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4" name="AutoShape 2">
          <a:extLst>
            <a:ext uri="{FF2B5EF4-FFF2-40B4-BE49-F238E27FC236}">
              <a16:creationId xmlns:a16="http://schemas.microsoft.com/office/drawing/2014/main" id="{00000000-0008-0000-0600-00001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5" name="AutoShape 2">
          <a:extLst>
            <a:ext uri="{FF2B5EF4-FFF2-40B4-BE49-F238E27FC236}">
              <a16:creationId xmlns:a16="http://schemas.microsoft.com/office/drawing/2014/main" id="{00000000-0008-0000-0600-000019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6" name="AutoShape 2">
          <a:extLst>
            <a:ext uri="{FF2B5EF4-FFF2-40B4-BE49-F238E27FC236}">
              <a16:creationId xmlns:a16="http://schemas.microsoft.com/office/drawing/2014/main" id="{00000000-0008-0000-0600-00001A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7" name="AutoShape 2">
          <a:extLst>
            <a:ext uri="{FF2B5EF4-FFF2-40B4-BE49-F238E27FC236}">
              <a16:creationId xmlns:a16="http://schemas.microsoft.com/office/drawing/2014/main" id="{00000000-0008-0000-0600-00001B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8" name="AutoShape 2">
          <a:extLst>
            <a:ext uri="{FF2B5EF4-FFF2-40B4-BE49-F238E27FC236}">
              <a16:creationId xmlns:a16="http://schemas.microsoft.com/office/drawing/2014/main" id="{00000000-0008-0000-0600-00001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9" name="AutoShape 2">
          <a:extLst>
            <a:ext uri="{FF2B5EF4-FFF2-40B4-BE49-F238E27FC236}">
              <a16:creationId xmlns:a16="http://schemas.microsoft.com/office/drawing/2014/main" id="{00000000-0008-0000-0600-00001D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30" name="AutoShape 2">
          <a:extLst>
            <a:ext uri="{FF2B5EF4-FFF2-40B4-BE49-F238E27FC236}">
              <a16:creationId xmlns:a16="http://schemas.microsoft.com/office/drawing/2014/main" id="{00000000-0008-0000-0600-00001E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31" name="AutoShape 2">
          <a:extLst>
            <a:ext uri="{FF2B5EF4-FFF2-40B4-BE49-F238E27FC236}">
              <a16:creationId xmlns:a16="http://schemas.microsoft.com/office/drawing/2014/main" id="{00000000-0008-0000-0600-00001F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32" name="AutoShape 2">
          <a:extLst>
            <a:ext uri="{FF2B5EF4-FFF2-40B4-BE49-F238E27FC236}">
              <a16:creationId xmlns:a16="http://schemas.microsoft.com/office/drawing/2014/main" id="{00000000-0008-0000-0600-00002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33" name="AutoShape 2">
          <a:extLst>
            <a:ext uri="{FF2B5EF4-FFF2-40B4-BE49-F238E27FC236}">
              <a16:creationId xmlns:a16="http://schemas.microsoft.com/office/drawing/2014/main" id="{00000000-0008-0000-0600-000021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34" name="AutoShape 2">
          <a:extLst>
            <a:ext uri="{FF2B5EF4-FFF2-40B4-BE49-F238E27FC236}">
              <a16:creationId xmlns:a16="http://schemas.microsoft.com/office/drawing/2014/main" id="{00000000-0008-0000-0600-000022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35" name="AutoShape 2">
          <a:extLst>
            <a:ext uri="{FF2B5EF4-FFF2-40B4-BE49-F238E27FC236}">
              <a16:creationId xmlns:a16="http://schemas.microsoft.com/office/drawing/2014/main" id="{00000000-0008-0000-0600-000023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36" name="AutoShape 2">
          <a:extLst>
            <a:ext uri="{FF2B5EF4-FFF2-40B4-BE49-F238E27FC236}">
              <a16:creationId xmlns:a16="http://schemas.microsoft.com/office/drawing/2014/main" id="{00000000-0008-0000-0600-000024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37" name="AutoShape 2">
          <a:extLst>
            <a:ext uri="{FF2B5EF4-FFF2-40B4-BE49-F238E27FC236}">
              <a16:creationId xmlns:a16="http://schemas.microsoft.com/office/drawing/2014/main" id="{00000000-0008-0000-0600-000025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38" name="AutoShape 2">
          <a:extLst>
            <a:ext uri="{FF2B5EF4-FFF2-40B4-BE49-F238E27FC236}">
              <a16:creationId xmlns:a16="http://schemas.microsoft.com/office/drawing/2014/main" id="{00000000-0008-0000-0600-000026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39" name="AutoShape 2">
          <a:extLst>
            <a:ext uri="{FF2B5EF4-FFF2-40B4-BE49-F238E27FC236}">
              <a16:creationId xmlns:a16="http://schemas.microsoft.com/office/drawing/2014/main" id="{00000000-0008-0000-0600-000027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0" name="AutoShape 2">
          <a:extLst>
            <a:ext uri="{FF2B5EF4-FFF2-40B4-BE49-F238E27FC236}">
              <a16:creationId xmlns:a16="http://schemas.microsoft.com/office/drawing/2014/main" id="{00000000-0008-0000-0600-00002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1" name="AutoShape 2">
          <a:extLst>
            <a:ext uri="{FF2B5EF4-FFF2-40B4-BE49-F238E27FC236}">
              <a16:creationId xmlns:a16="http://schemas.microsoft.com/office/drawing/2014/main" id="{00000000-0008-0000-0600-000029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2" name="AutoShape 2">
          <a:extLst>
            <a:ext uri="{FF2B5EF4-FFF2-40B4-BE49-F238E27FC236}">
              <a16:creationId xmlns:a16="http://schemas.microsoft.com/office/drawing/2014/main" id="{00000000-0008-0000-0600-00002A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3" name="AutoShape 2">
          <a:extLst>
            <a:ext uri="{FF2B5EF4-FFF2-40B4-BE49-F238E27FC236}">
              <a16:creationId xmlns:a16="http://schemas.microsoft.com/office/drawing/2014/main" id="{00000000-0008-0000-0600-00002B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4" name="AutoShape 2">
          <a:extLst>
            <a:ext uri="{FF2B5EF4-FFF2-40B4-BE49-F238E27FC236}">
              <a16:creationId xmlns:a16="http://schemas.microsoft.com/office/drawing/2014/main" id="{00000000-0008-0000-0600-00002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5" name="AutoShape 2">
          <a:extLst>
            <a:ext uri="{FF2B5EF4-FFF2-40B4-BE49-F238E27FC236}">
              <a16:creationId xmlns:a16="http://schemas.microsoft.com/office/drawing/2014/main" id="{00000000-0008-0000-0600-00002D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46" name="AutoShape 2">
          <a:extLst>
            <a:ext uri="{FF2B5EF4-FFF2-40B4-BE49-F238E27FC236}">
              <a16:creationId xmlns:a16="http://schemas.microsoft.com/office/drawing/2014/main" id="{00000000-0008-0000-0600-00002E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7" name="AutoShape 2">
          <a:extLst>
            <a:ext uri="{FF2B5EF4-FFF2-40B4-BE49-F238E27FC236}">
              <a16:creationId xmlns:a16="http://schemas.microsoft.com/office/drawing/2014/main" id="{00000000-0008-0000-0600-00002F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8" name="AutoShape 2">
          <a:extLst>
            <a:ext uri="{FF2B5EF4-FFF2-40B4-BE49-F238E27FC236}">
              <a16:creationId xmlns:a16="http://schemas.microsoft.com/office/drawing/2014/main" id="{00000000-0008-0000-0600-00003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49" name="AutoShape 2">
          <a:extLst>
            <a:ext uri="{FF2B5EF4-FFF2-40B4-BE49-F238E27FC236}">
              <a16:creationId xmlns:a16="http://schemas.microsoft.com/office/drawing/2014/main" id="{00000000-0008-0000-0600-000031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50" name="AutoShape 2">
          <a:extLst>
            <a:ext uri="{FF2B5EF4-FFF2-40B4-BE49-F238E27FC236}">
              <a16:creationId xmlns:a16="http://schemas.microsoft.com/office/drawing/2014/main" id="{00000000-0008-0000-0600-000032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1" name="AutoShape 2">
          <a:extLst>
            <a:ext uri="{FF2B5EF4-FFF2-40B4-BE49-F238E27FC236}">
              <a16:creationId xmlns:a16="http://schemas.microsoft.com/office/drawing/2014/main" id="{00000000-0008-0000-0600-000033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2" name="AutoShape 2">
          <a:extLst>
            <a:ext uri="{FF2B5EF4-FFF2-40B4-BE49-F238E27FC236}">
              <a16:creationId xmlns:a16="http://schemas.microsoft.com/office/drawing/2014/main" id="{00000000-0008-0000-0600-000034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3" name="AutoShape 2">
          <a:extLst>
            <a:ext uri="{FF2B5EF4-FFF2-40B4-BE49-F238E27FC236}">
              <a16:creationId xmlns:a16="http://schemas.microsoft.com/office/drawing/2014/main" id="{00000000-0008-0000-0600-000035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4" name="AutoShape 2">
          <a:extLst>
            <a:ext uri="{FF2B5EF4-FFF2-40B4-BE49-F238E27FC236}">
              <a16:creationId xmlns:a16="http://schemas.microsoft.com/office/drawing/2014/main" id="{00000000-0008-0000-0600-000036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5" name="AutoShape 2">
          <a:extLst>
            <a:ext uri="{FF2B5EF4-FFF2-40B4-BE49-F238E27FC236}">
              <a16:creationId xmlns:a16="http://schemas.microsoft.com/office/drawing/2014/main" id="{00000000-0008-0000-0600-000037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6" name="AutoShape 2">
          <a:extLst>
            <a:ext uri="{FF2B5EF4-FFF2-40B4-BE49-F238E27FC236}">
              <a16:creationId xmlns:a16="http://schemas.microsoft.com/office/drawing/2014/main" id="{00000000-0008-0000-0600-000038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7" name="AutoShape 2">
          <a:extLst>
            <a:ext uri="{FF2B5EF4-FFF2-40B4-BE49-F238E27FC236}">
              <a16:creationId xmlns:a16="http://schemas.microsoft.com/office/drawing/2014/main" id="{00000000-0008-0000-0600-000039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8" name="AutoShape 2">
          <a:extLst>
            <a:ext uri="{FF2B5EF4-FFF2-40B4-BE49-F238E27FC236}">
              <a16:creationId xmlns:a16="http://schemas.microsoft.com/office/drawing/2014/main" id="{00000000-0008-0000-0600-00003A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59" name="AutoShape 2">
          <a:extLst>
            <a:ext uri="{FF2B5EF4-FFF2-40B4-BE49-F238E27FC236}">
              <a16:creationId xmlns:a16="http://schemas.microsoft.com/office/drawing/2014/main" id="{00000000-0008-0000-0600-00003B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60" name="AutoShape 2">
          <a:extLst>
            <a:ext uri="{FF2B5EF4-FFF2-40B4-BE49-F238E27FC236}">
              <a16:creationId xmlns:a16="http://schemas.microsoft.com/office/drawing/2014/main" id="{00000000-0008-0000-0600-00003C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61" name="AutoShape 2">
          <a:extLst>
            <a:ext uri="{FF2B5EF4-FFF2-40B4-BE49-F238E27FC236}">
              <a16:creationId xmlns:a16="http://schemas.microsoft.com/office/drawing/2014/main" id="{00000000-0008-0000-0600-00003D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62" name="AutoShape 2">
          <a:extLst>
            <a:ext uri="{FF2B5EF4-FFF2-40B4-BE49-F238E27FC236}">
              <a16:creationId xmlns:a16="http://schemas.microsoft.com/office/drawing/2014/main" id="{00000000-0008-0000-0600-00003E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63" name="AutoShape 2">
          <a:extLst>
            <a:ext uri="{FF2B5EF4-FFF2-40B4-BE49-F238E27FC236}">
              <a16:creationId xmlns:a16="http://schemas.microsoft.com/office/drawing/2014/main" id="{00000000-0008-0000-0600-00003F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64" name="AutoShape 2">
          <a:extLst>
            <a:ext uri="{FF2B5EF4-FFF2-40B4-BE49-F238E27FC236}">
              <a16:creationId xmlns:a16="http://schemas.microsoft.com/office/drawing/2014/main" id="{00000000-0008-0000-0600-000040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65" name="AutoShape 2">
          <a:extLst>
            <a:ext uri="{FF2B5EF4-FFF2-40B4-BE49-F238E27FC236}">
              <a16:creationId xmlns:a16="http://schemas.microsoft.com/office/drawing/2014/main" id="{00000000-0008-0000-0600-000041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66" name="AutoShape 2">
          <a:extLst>
            <a:ext uri="{FF2B5EF4-FFF2-40B4-BE49-F238E27FC236}">
              <a16:creationId xmlns:a16="http://schemas.microsoft.com/office/drawing/2014/main" id="{00000000-0008-0000-0600-000042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67" name="AutoShape 2">
          <a:extLst>
            <a:ext uri="{FF2B5EF4-FFF2-40B4-BE49-F238E27FC236}">
              <a16:creationId xmlns:a16="http://schemas.microsoft.com/office/drawing/2014/main" id="{00000000-0008-0000-0600-000043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68" name="AutoShape 2">
          <a:extLst>
            <a:ext uri="{FF2B5EF4-FFF2-40B4-BE49-F238E27FC236}">
              <a16:creationId xmlns:a16="http://schemas.microsoft.com/office/drawing/2014/main" id="{00000000-0008-0000-0600-000044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69" name="AutoShape 2">
          <a:extLst>
            <a:ext uri="{FF2B5EF4-FFF2-40B4-BE49-F238E27FC236}">
              <a16:creationId xmlns:a16="http://schemas.microsoft.com/office/drawing/2014/main" id="{00000000-0008-0000-0600-000045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70" name="AutoShape 2">
          <a:extLst>
            <a:ext uri="{FF2B5EF4-FFF2-40B4-BE49-F238E27FC236}">
              <a16:creationId xmlns:a16="http://schemas.microsoft.com/office/drawing/2014/main" id="{00000000-0008-0000-0600-000046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71" name="AutoShape 2">
          <a:extLst>
            <a:ext uri="{FF2B5EF4-FFF2-40B4-BE49-F238E27FC236}">
              <a16:creationId xmlns:a16="http://schemas.microsoft.com/office/drawing/2014/main" id="{00000000-0008-0000-0600-000047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72" name="AutoShape 2">
          <a:extLst>
            <a:ext uri="{FF2B5EF4-FFF2-40B4-BE49-F238E27FC236}">
              <a16:creationId xmlns:a16="http://schemas.microsoft.com/office/drawing/2014/main" id="{00000000-0008-0000-0600-000048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73" name="AutoShape 2">
          <a:extLst>
            <a:ext uri="{FF2B5EF4-FFF2-40B4-BE49-F238E27FC236}">
              <a16:creationId xmlns:a16="http://schemas.microsoft.com/office/drawing/2014/main" id="{00000000-0008-0000-0600-000049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74" name="AutoShape 2">
          <a:extLst>
            <a:ext uri="{FF2B5EF4-FFF2-40B4-BE49-F238E27FC236}">
              <a16:creationId xmlns:a16="http://schemas.microsoft.com/office/drawing/2014/main" id="{00000000-0008-0000-0600-00004A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75" name="AutoShape 2">
          <a:extLst>
            <a:ext uri="{FF2B5EF4-FFF2-40B4-BE49-F238E27FC236}">
              <a16:creationId xmlns:a16="http://schemas.microsoft.com/office/drawing/2014/main" id="{00000000-0008-0000-0600-00004B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76" name="AutoShape 2">
          <a:extLst>
            <a:ext uri="{FF2B5EF4-FFF2-40B4-BE49-F238E27FC236}">
              <a16:creationId xmlns:a16="http://schemas.microsoft.com/office/drawing/2014/main" id="{00000000-0008-0000-0600-00004C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77" name="AutoShape 2">
          <a:extLst>
            <a:ext uri="{FF2B5EF4-FFF2-40B4-BE49-F238E27FC236}">
              <a16:creationId xmlns:a16="http://schemas.microsoft.com/office/drawing/2014/main" id="{00000000-0008-0000-0600-00004D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78" name="AutoShape 2">
          <a:extLst>
            <a:ext uri="{FF2B5EF4-FFF2-40B4-BE49-F238E27FC236}">
              <a16:creationId xmlns:a16="http://schemas.microsoft.com/office/drawing/2014/main" id="{00000000-0008-0000-0600-00004E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79" name="AutoShape 2">
          <a:extLst>
            <a:ext uri="{FF2B5EF4-FFF2-40B4-BE49-F238E27FC236}">
              <a16:creationId xmlns:a16="http://schemas.microsoft.com/office/drawing/2014/main" id="{00000000-0008-0000-0600-00004F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80" name="AutoShape 2">
          <a:extLst>
            <a:ext uri="{FF2B5EF4-FFF2-40B4-BE49-F238E27FC236}">
              <a16:creationId xmlns:a16="http://schemas.microsoft.com/office/drawing/2014/main" id="{00000000-0008-0000-0600-000050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81" name="AutoShape 2">
          <a:extLst>
            <a:ext uri="{FF2B5EF4-FFF2-40B4-BE49-F238E27FC236}">
              <a16:creationId xmlns:a16="http://schemas.microsoft.com/office/drawing/2014/main" id="{00000000-0008-0000-0600-000051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82" name="AutoShape 2">
          <a:extLst>
            <a:ext uri="{FF2B5EF4-FFF2-40B4-BE49-F238E27FC236}">
              <a16:creationId xmlns:a16="http://schemas.microsoft.com/office/drawing/2014/main" id="{00000000-0008-0000-0600-000052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83" name="AutoShape 2">
          <a:extLst>
            <a:ext uri="{FF2B5EF4-FFF2-40B4-BE49-F238E27FC236}">
              <a16:creationId xmlns:a16="http://schemas.microsoft.com/office/drawing/2014/main" id="{00000000-0008-0000-0600-000053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84" name="AutoShape 2">
          <a:extLst>
            <a:ext uri="{FF2B5EF4-FFF2-40B4-BE49-F238E27FC236}">
              <a16:creationId xmlns:a16="http://schemas.microsoft.com/office/drawing/2014/main" id="{00000000-0008-0000-0600-000054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85" name="AutoShape 2">
          <a:extLst>
            <a:ext uri="{FF2B5EF4-FFF2-40B4-BE49-F238E27FC236}">
              <a16:creationId xmlns:a16="http://schemas.microsoft.com/office/drawing/2014/main" id="{00000000-0008-0000-0600-000055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86" name="AutoShape 2">
          <a:extLst>
            <a:ext uri="{FF2B5EF4-FFF2-40B4-BE49-F238E27FC236}">
              <a16:creationId xmlns:a16="http://schemas.microsoft.com/office/drawing/2014/main" id="{00000000-0008-0000-0600-000056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87" name="AutoShape 2">
          <a:extLst>
            <a:ext uri="{FF2B5EF4-FFF2-40B4-BE49-F238E27FC236}">
              <a16:creationId xmlns:a16="http://schemas.microsoft.com/office/drawing/2014/main" id="{00000000-0008-0000-0600-000057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88" name="AutoShape 2">
          <a:extLst>
            <a:ext uri="{FF2B5EF4-FFF2-40B4-BE49-F238E27FC236}">
              <a16:creationId xmlns:a16="http://schemas.microsoft.com/office/drawing/2014/main" id="{00000000-0008-0000-0600-000058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89" name="AutoShape 2">
          <a:extLst>
            <a:ext uri="{FF2B5EF4-FFF2-40B4-BE49-F238E27FC236}">
              <a16:creationId xmlns:a16="http://schemas.microsoft.com/office/drawing/2014/main" id="{00000000-0008-0000-0600-000059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90" name="AutoShape 2">
          <a:extLst>
            <a:ext uri="{FF2B5EF4-FFF2-40B4-BE49-F238E27FC236}">
              <a16:creationId xmlns:a16="http://schemas.microsoft.com/office/drawing/2014/main" id="{00000000-0008-0000-0600-00005A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91" name="AutoShape 2">
          <a:extLst>
            <a:ext uri="{FF2B5EF4-FFF2-40B4-BE49-F238E27FC236}">
              <a16:creationId xmlns:a16="http://schemas.microsoft.com/office/drawing/2014/main" id="{00000000-0008-0000-0600-00005B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92" name="AutoShape 2">
          <a:extLst>
            <a:ext uri="{FF2B5EF4-FFF2-40B4-BE49-F238E27FC236}">
              <a16:creationId xmlns:a16="http://schemas.microsoft.com/office/drawing/2014/main" id="{00000000-0008-0000-0600-00005C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93" name="AutoShape 2">
          <a:extLst>
            <a:ext uri="{FF2B5EF4-FFF2-40B4-BE49-F238E27FC236}">
              <a16:creationId xmlns:a16="http://schemas.microsoft.com/office/drawing/2014/main" id="{00000000-0008-0000-0600-00005D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94" name="AutoShape 2">
          <a:extLst>
            <a:ext uri="{FF2B5EF4-FFF2-40B4-BE49-F238E27FC236}">
              <a16:creationId xmlns:a16="http://schemas.microsoft.com/office/drawing/2014/main" id="{00000000-0008-0000-0600-00005E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95" name="AutoShape 2">
          <a:extLst>
            <a:ext uri="{FF2B5EF4-FFF2-40B4-BE49-F238E27FC236}">
              <a16:creationId xmlns:a16="http://schemas.microsoft.com/office/drawing/2014/main" id="{00000000-0008-0000-0600-00005F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96" name="AutoShape 2">
          <a:extLst>
            <a:ext uri="{FF2B5EF4-FFF2-40B4-BE49-F238E27FC236}">
              <a16:creationId xmlns:a16="http://schemas.microsoft.com/office/drawing/2014/main" id="{00000000-0008-0000-0600-000060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97" name="AutoShape 2">
          <a:extLst>
            <a:ext uri="{FF2B5EF4-FFF2-40B4-BE49-F238E27FC236}">
              <a16:creationId xmlns:a16="http://schemas.microsoft.com/office/drawing/2014/main" id="{00000000-0008-0000-0600-000061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98" name="AutoShape 2">
          <a:extLst>
            <a:ext uri="{FF2B5EF4-FFF2-40B4-BE49-F238E27FC236}">
              <a16:creationId xmlns:a16="http://schemas.microsoft.com/office/drawing/2014/main" id="{00000000-0008-0000-0600-000062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99" name="AutoShape 2">
          <a:extLst>
            <a:ext uri="{FF2B5EF4-FFF2-40B4-BE49-F238E27FC236}">
              <a16:creationId xmlns:a16="http://schemas.microsoft.com/office/drawing/2014/main" id="{00000000-0008-0000-0600-000063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00" name="AutoShape 2">
          <a:extLst>
            <a:ext uri="{FF2B5EF4-FFF2-40B4-BE49-F238E27FC236}">
              <a16:creationId xmlns:a16="http://schemas.microsoft.com/office/drawing/2014/main" id="{00000000-0008-0000-0600-000064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01" name="AutoShape 2">
          <a:extLst>
            <a:ext uri="{FF2B5EF4-FFF2-40B4-BE49-F238E27FC236}">
              <a16:creationId xmlns:a16="http://schemas.microsoft.com/office/drawing/2014/main" id="{00000000-0008-0000-0600-000065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02" name="AutoShape 2">
          <a:extLst>
            <a:ext uri="{FF2B5EF4-FFF2-40B4-BE49-F238E27FC236}">
              <a16:creationId xmlns:a16="http://schemas.microsoft.com/office/drawing/2014/main" id="{00000000-0008-0000-0600-000066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03" name="AutoShape 2">
          <a:extLst>
            <a:ext uri="{FF2B5EF4-FFF2-40B4-BE49-F238E27FC236}">
              <a16:creationId xmlns:a16="http://schemas.microsoft.com/office/drawing/2014/main" id="{00000000-0008-0000-0600-000067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04" name="AutoShape 2">
          <a:extLst>
            <a:ext uri="{FF2B5EF4-FFF2-40B4-BE49-F238E27FC236}">
              <a16:creationId xmlns:a16="http://schemas.microsoft.com/office/drawing/2014/main" id="{00000000-0008-0000-0600-00006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05" name="AutoShape 2">
          <a:extLst>
            <a:ext uri="{FF2B5EF4-FFF2-40B4-BE49-F238E27FC236}">
              <a16:creationId xmlns:a16="http://schemas.microsoft.com/office/drawing/2014/main" id="{00000000-0008-0000-0600-000069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06" name="AutoShape 2">
          <a:extLst>
            <a:ext uri="{FF2B5EF4-FFF2-40B4-BE49-F238E27FC236}">
              <a16:creationId xmlns:a16="http://schemas.microsoft.com/office/drawing/2014/main" id="{00000000-0008-0000-0600-00006A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07" name="AutoShape 2">
          <a:extLst>
            <a:ext uri="{FF2B5EF4-FFF2-40B4-BE49-F238E27FC236}">
              <a16:creationId xmlns:a16="http://schemas.microsoft.com/office/drawing/2014/main" id="{00000000-0008-0000-0600-00006B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08" name="AutoShape 2">
          <a:extLst>
            <a:ext uri="{FF2B5EF4-FFF2-40B4-BE49-F238E27FC236}">
              <a16:creationId xmlns:a16="http://schemas.microsoft.com/office/drawing/2014/main" id="{00000000-0008-0000-0600-00006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09" name="AutoShape 2">
          <a:extLst>
            <a:ext uri="{FF2B5EF4-FFF2-40B4-BE49-F238E27FC236}">
              <a16:creationId xmlns:a16="http://schemas.microsoft.com/office/drawing/2014/main" id="{00000000-0008-0000-0600-00006D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10" name="AutoShape 2">
          <a:extLst>
            <a:ext uri="{FF2B5EF4-FFF2-40B4-BE49-F238E27FC236}">
              <a16:creationId xmlns:a16="http://schemas.microsoft.com/office/drawing/2014/main" id="{00000000-0008-0000-0600-00006E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11" name="AutoShape 2">
          <a:extLst>
            <a:ext uri="{FF2B5EF4-FFF2-40B4-BE49-F238E27FC236}">
              <a16:creationId xmlns:a16="http://schemas.microsoft.com/office/drawing/2014/main" id="{00000000-0008-0000-0600-00006F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12" name="AutoShape 2">
          <a:extLst>
            <a:ext uri="{FF2B5EF4-FFF2-40B4-BE49-F238E27FC236}">
              <a16:creationId xmlns:a16="http://schemas.microsoft.com/office/drawing/2014/main" id="{00000000-0008-0000-0600-00007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13" name="AutoShape 2">
          <a:extLst>
            <a:ext uri="{FF2B5EF4-FFF2-40B4-BE49-F238E27FC236}">
              <a16:creationId xmlns:a16="http://schemas.microsoft.com/office/drawing/2014/main" id="{00000000-0008-0000-0600-000071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14" name="AutoShape 2">
          <a:extLst>
            <a:ext uri="{FF2B5EF4-FFF2-40B4-BE49-F238E27FC236}">
              <a16:creationId xmlns:a16="http://schemas.microsoft.com/office/drawing/2014/main" id="{00000000-0008-0000-0600-000072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15" name="AutoShape 2">
          <a:extLst>
            <a:ext uri="{FF2B5EF4-FFF2-40B4-BE49-F238E27FC236}">
              <a16:creationId xmlns:a16="http://schemas.microsoft.com/office/drawing/2014/main" id="{00000000-0008-0000-0600-000073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16" name="AutoShape 2">
          <a:extLst>
            <a:ext uri="{FF2B5EF4-FFF2-40B4-BE49-F238E27FC236}">
              <a16:creationId xmlns:a16="http://schemas.microsoft.com/office/drawing/2014/main" id="{00000000-0008-0000-0600-000074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17" name="AutoShape 2">
          <a:extLst>
            <a:ext uri="{FF2B5EF4-FFF2-40B4-BE49-F238E27FC236}">
              <a16:creationId xmlns:a16="http://schemas.microsoft.com/office/drawing/2014/main" id="{00000000-0008-0000-0600-000075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18" name="AutoShape 2">
          <a:extLst>
            <a:ext uri="{FF2B5EF4-FFF2-40B4-BE49-F238E27FC236}">
              <a16:creationId xmlns:a16="http://schemas.microsoft.com/office/drawing/2014/main" id="{00000000-0008-0000-0600-000076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19" name="AutoShape 2">
          <a:extLst>
            <a:ext uri="{FF2B5EF4-FFF2-40B4-BE49-F238E27FC236}">
              <a16:creationId xmlns:a16="http://schemas.microsoft.com/office/drawing/2014/main" id="{00000000-0008-0000-0600-000077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0" name="AutoShape 2">
          <a:extLst>
            <a:ext uri="{FF2B5EF4-FFF2-40B4-BE49-F238E27FC236}">
              <a16:creationId xmlns:a16="http://schemas.microsoft.com/office/drawing/2014/main" id="{00000000-0008-0000-0600-000078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1" name="AutoShape 2">
          <a:extLst>
            <a:ext uri="{FF2B5EF4-FFF2-40B4-BE49-F238E27FC236}">
              <a16:creationId xmlns:a16="http://schemas.microsoft.com/office/drawing/2014/main" id="{00000000-0008-0000-0600-000079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2" name="AutoShape 2">
          <a:extLst>
            <a:ext uri="{FF2B5EF4-FFF2-40B4-BE49-F238E27FC236}">
              <a16:creationId xmlns:a16="http://schemas.microsoft.com/office/drawing/2014/main" id="{00000000-0008-0000-0600-00007A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3" name="AutoShape 2">
          <a:extLst>
            <a:ext uri="{FF2B5EF4-FFF2-40B4-BE49-F238E27FC236}">
              <a16:creationId xmlns:a16="http://schemas.microsoft.com/office/drawing/2014/main" id="{00000000-0008-0000-0600-00007B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4" name="AutoShape 2">
          <a:extLst>
            <a:ext uri="{FF2B5EF4-FFF2-40B4-BE49-F238E27FC236}">
              <a16:creationId xmlns:a16="http://schemas.microsoft.com/office/drawing/2014/main" id="{00000000-0008-0000-0600-00007C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5" name="AutoShape 2">
          <a:extLst>
            <a:ext uri="{FF2B5EF4-FFF2-40B4-BE49-F238E27FC236}">
              <a16:creationId xmlns:a16="http://schemas.microsoft.com/office/drawing/2014/main" id="{00000000-0008-0000-0600-00007D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6" name="AutoShape 2">
          <a:extLst>
            <a:ext uri="{FF2B5EF4-FFF2-40B4-BE49-F238E27FC236}">
              <a16:creationId xmlns:a16="http://schemas.microsoft.com/office/drawing/2014/main" id="{00000000-0008-0000-0600-00007E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7" name="AutoShape 2">
          <a:extLst>
            <a:ext uri="{FF2B5EF4-FFF2-40B4-BE49-F238E27FC236}">
              <a16:creationId xmlns:a16="http://schemas.microsoft.com/office/drawing/2014/main" id="{00000000-0008-0000-0600-00007F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28" name="AutoShape 2">
          <a:extLst>
            <a:ext uri="{FF2B5EF4-FFF2-40B4-BE49-F238E27FC236}">
              <a16:creationId xmlns:a16="http://schemas.microsoft.com/office/drawing/2014/main" id="{00000000-0008-0000-0600-000080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29" name="AutoShape 2">
          <a:extLst>
            <a:ext uri="{FF2B5EF4-FFF2-40B4-BE49-F238E27FC236}">
              <a16:creationId xmlns:a16="http://schemas.microsoft.com/office/drawing/2014/main" id="{00000000-0008-0000-0600-000081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30" name="AutoShape 2">
          <a:extLst>
            <a:ext uri="{FF2B5EF4-FFF2-40B4-BE49-F238E27FC236}">
              <a16:creationId xmlns:a16="http://schemas.microsoft.com/office/drawing/2014/main" id="{00000000-0008-0000-0600-000082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31" name="AutoShape 2">
          <a:extLst>
            <a:ext uri="{FF2B5EF4-FFF2-40B4-BE49-F238E27FC236}">
              <a16:creationId xmlns:a16="http://schemas.microsoft.com/office/drawing/2014/main" id="{00000000-0008-0000-0600-000083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32" name="AutoShape 2">
          <a:extLst>
            <a:ext uri="{FF2B5EF4-FFF2-40B4-BE49-F238E27FC236}">
              <a16:creationId xmlns:a16="http://schemas.microsoft.com/office/drawing/2014/main" id="{00000000-0008-0000-0600-000084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33" name="AutoShape 2">
          <a:extLst>
            <a:ext uri="{FF2B5EF4-FFF2-40B4-BE49-F238E27FC236}">
              <a16:creationId xmlns:a16="http://schemas.microsoft.com/office/drawing/2014/main" id="{00000000-0008-0000-0600-000085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34" name="AutoShape 2">
          <a:extLst>
            <a:ext uri="{FF2B5EF4-FFF2-40B4-BE49-F238E27FC236}">
              <a16:creationId xmlns:a16="http://schemas.microsoft.com/office/drawing/2014/main" id="{00000000-0008-0000-0600-000086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35" name="AutoShape 2">
          <a:extLst>
            <a:ext uri="{FF2B5EF4-FFF2-40B4-BE49-F238E27FC236}">
              <a16:creationId xmlns:a16="http://schemas.microsoft.com/office/drawing/2014/main" id="{00000000-0008-0000-0600-000087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36" name="AutoShape 2">
          <a:extLst>
            <a:ext uri="{FF2B5EF4-FFF2-40B4-BE49-F238E27FC236}">
              <a16:creationId xmlns:a16="http://schemas.microsoft.com/office/drawing/2014/main" id="{00000000-0008-0000-0600-00008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37" name="AutoShape 2">
          <a:extLst>
            <a:ext uri="{FF2B5EF4-FFF2-40B4-BE49-F238E27FC236}">
              <a16:creationId xmlns:a16="http://schemas.microsoft.com/office/drawing/2014/main" id="{00000000-0008-0000-0600-000089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38" name="AutoShape 2">
          <a:extLst>
            <a:ext uri="{FF2B5EF4-FFF2-40B4-BE49-F238E27FC236}">
              <a16:creationId xmlns:a16="http://schemas.microsoft.com/office/drawing/2014/main" id="{00000000-0008-0000-0600-00008A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39" name="AutoShape 2">
          <a:extLst>
            <a:ext uri="{FF2B5EF4-FFF2-40B4-BE49-F238E27FC236}">
              <a16:creationId xmlns:a16="http://schemas.microsoft.com/office/drawing/2014/main" id="{00000000-0008-0000-0600-00008B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40" name="AutoShape 2">
          <a:extLst>
            <a:ext uri="{FF2B5EF4-FFF2-40B4-BE49-F238E27FC236}">
              <a16:creationId xmlns:a16="http://schemas.microsoft.com/office/drawing/2014/main" id="{00000000-0008-0000-0600-00008C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41" name="AutoShape 2">
          <a:extLst>
            <a:ext uri="{FF2B5EF4-FFF2-40B4-BE49-F238E27FC236}">
              <a16:creationId xmlns:a16="http://schemas.microsoft.com/office/drawing/2014/main" id="{00000000-0008-0000-0600-00008D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42" name="AutoShape 2">
          <a:extLst>
            <a:ext uri="{FF2B5EF4-FFF2-40B4-BE49-F238E27FC236}">
              <a16:creationId xmlns:a16="http://schemas.microsoft.com/office/drawing/2014/main" id="{00000000-0008-0000-0600-00008E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43" name="AutoShape 2">
          <a:extLst>
            <a:ext uri="{FF2B5EF4-FFF2-40B4-BE49-F238E27FC236}">
              <a16:creationId xmlns:a16="http://schemas.microsoft.com/office/drawing/2014/main" id="{00000000-0008-0000-0600-00008F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44" name="AutoShape 2">
          <a:extLst>
            <a:ext uri="{FF2B5EF4-FFF2-40B4-BE49-F238E27FC236}">
              <a16:creationId xmlns:a16="http://schemas.microsoft.com/office/drawing/2014/main" id="{00000000-0008-0000-0600-00009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45" name="AutoShape 2">
          <a:extLst>
            <a:ext uri="{FF2B5EF4-FFF2-40B4-BE49-F238E27FC236}">
              <a16:creationId xmlns:a16="http://schemas.microsoft.com/office/drawing/2014/main" id="{00000000-0008-0000-0600-000091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46" name="AutoShape 2">
          <a:extLst>
            <a:ext uri="{FF2B5EF4-FFF2-40B4-BE49-F238E27FC236}">
              <a16:creationId xmlns:a16="http://schemas.microsoft.com/office/drawing/2014/main" id="{00000000-0008-0000-0600-000092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47" name="AutoShape 2">
          <a:extLst>
            <a:ext uri="{FF2B5EF4-FFF2-40B4-BE49-F238E27FC236}">
              <a16:creationId xmlns:a16="http://schemas.microsoft.com/office/drawing/2014/main" id="{00000000-0008-0000-0600-000093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48" name="AutoShape 2">
          <a:extLst>
            <a:ext uri="{FF2B5EF4-FFF2-40B4-BE49-F238E27FC236}">
              <a16:creationId xmlns:a16="http://schemas.microsoft.com/office/drawing/2014/main" id="{00000000-0008-0000-0600-000094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49" name="AutoShape 2">
          <a:extLst>
            <a:ext uri="{FF2B5EF4-FFF2-40B4-BE49-F238E27FC236}">
              <a16:creationId xmlns:a16="http://schemas.microsoft.com/office/drawing/2014/main" id="{00000000-0008-0000-0600-000095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50" name="AutoShape 2">
          <a:extLst>
            <a:ext uri="{FF2B5EF4-FFF2-40B4-BE49-F238E27FC236}">
              <a16:creationId xmlns:a16="http://schemas.microsoft.com/office/drawing/2014/main" id="{00000000-0008-0000-0600-000096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51" name="AutoShape 2">
          <a:extLst>
            <a:ext uri="{FF2B5EF4-FFF2-40B4-BE49-F238E27FC236}">
              <a16:creationId xmlns:a16="http://schemas.microsoft.com/office/drawing/2014/main" id="{00000000-0008-0000-0600-000097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52" name="AutoShape 2">
          <a:extLst>
            <a:ext uri="{FF2B5EF4-FFF2-40B4-BE49-F238E27FC236}">
              <a16:creationId xmlns:a16="http://schemas.microsoft.com/office/drawing/2014/main" id="{00000000-0008-0000-0600-00009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53" name="AutoShape 2">
          <a:extLst>
            <a:ext uri="{FF2B5EF4-FFF2-40B4-BE49-F238E27FC236}">
              <a16:creationId xmlns:a16="http://schemas.microsoft.com/office/drawing/2014/main" id="{00000000-0008-0000-0600-000099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54" name="AutoShape 2">
          <a:extLst>
            <a:ext uri="{FF2B5EF4-FFF2-40B4-BE49-F238E27FC236}">
              <a16:creationId xmlns:a16="http://schemas.microsoft.com/office/drawing/2014/main" id="{00000000-0008-0000-0600-00009A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55" name="AutoShape 2">
          <a:extLst>
            <a:ext uri="{FF2B5EF4-FFF2-40B4-BE49-F238E27FC236}">
              <a16:creationId xmlns:a16="http://schemas.microsoft.com/office/drawing/2014/main" id="{00000000-0008-0000-0600-00009B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56" name="AutoShape 2">
          <a:extLst>
            <a:ext uri="{FF2B5EF4-FFF2-40B4-BE49-F238E27FC236}">
              <a16:creationId xmlns:a16="http://schemas.microsoft.com/office/drawing/2014/main" id="{00000000-0008-0000-0600-00009C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57" name="AutoShape 2">
          <a:extLst>
            <a:ext uri="{FF2B5EF4-FFF2-40B4-BE49-F238E27FC236}">
              <a16:creationId xmlns:a16="http://schemas.microsoft.com/office/drawing/2014/main" id="{00000000-0008-0000-0600-00009D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58" name="AutoShape 2">
          <a:extLst>
            <a:ext uri="{FF2B5EF4-FFF2-40B4-BE49-F238E27FC236}">
              <a16:creationId xmlns:a16="http://schemas.microsoft.com/office/drawing/2014/main" id="{00000000-0008-0000-0600-00009E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59" name="AutoShape 2">
          <a:extLst>
            <a:ext uri="{FF2B5EF4-FFF2-40B4-BE49-F238E27FC236}">
              <a16:creationId xmlns:a16="http://schemas.microsoft.com/office/drawing/2014/main" id="{00000000-0008-0000-0600-00009F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0" name="AutoShape 2">
          <a:extLst>
            <a:ext uri="{FF2B5EF4-FFF2-40B4-BE49-F238E27FC236}">
              <a16:creationId xmlns:a16="http://schemas.microsoft.com/office/drawing/2014/main" id="{00000000-0008-0000-0600-0000A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1" name="AutoShape 2">
          <a:extLst>
            <a:ext uri="{FF2B5EF4-FFF2-40B4-BE49-F238E27FC236}">
              <a16:creationId xmlns:a16="http://schemas.microsoft.com/office/drawing/2014/main" id="{00000000-0008-0000-0600-0000A1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2" name="AutoShape 2">
          <a:extLst>
            <a:ext uri="{FF2B5EF4-FFF2-40B4-BE49-F238E27FC236}">
              <a16:creationId xmlns:a16="http://schemas.microsoft.com/office/drawing/2014/main" id="{00000000-0008-0000-0600-0000A2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63" name="AutoShape 2">
          <a:extLst>
            <a:ext uri="{FF2B5EF4-FFF2-40B4-BE49-F238E27FC236}">
              <a16:creationId xmlns:a16="http://schemas.microsoft.com/office/drawing/2014/main" id="{00000000-0008-0000-0600-0000A3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64" name="AutoShape 2">
          <a:extLst>
            <a:ext uri="{FF2B5EF4-FFF2-40B4-BE49-F238E27FC236}">
              <a16:creationId xmlns:a16="http://schemas.microsoft.com/office/drawing/2014/main" id="{00000000-0008-0000-0600-0000A4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5" name="AutoShape 2">
          <a:extLst>
            <a:ext uri="{FF2B5EF4-FFF2-40B4-BE49-F238E27FC236}">
              <a16:creationId xmlns:a16="http://schemas.microsoft.com/office/drawing/2014/main" id="{00000000-0008-0000-0600-0000A5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6" name="AutoShape 2">
          <a:extLst>
            <a:ext uri="{FF2B5EF4-FFF2-40B4-BE49-F238E27FC236}">
              <a16:creationId xmlns:a16="http://schemas.microsoft.com/office/drawing/2014/main" id="{00000000-0008-0000-0600-0000A6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7" name="AutoShape 2">
          <a:extLst>
            <a:ext uri="{FF2B5EF4-FFF2-40B4-BE49-F238E27FC236}">
              <a16:creationId xmlns:a16="http://schemas.microsoft.com/office/drawing/2014/main" id="{00000000-0008-0000-0600-0000A7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8" name="AutoShape 2">
          <a:extLst>
            <a:ext uri="{FF2B5EF4-FFF2-40B4-BE49-F238E27FC236}">
              <a16:creationId xmlns:a16="http://schemas.microsoft.com/office/drawing/2014/main" id="{00000000-0008-0000-0600-0000A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69" name="AutoShape 2">
          <a:extLst>
            <a:ext uri="{FF2B5EF4-FFF2-40B4-BE49-F238E27FC236}">
              <a16:creationId xmlns:a16="http://schemas.microsoft.com/office/drawing/2014/main" id="{00000000-0008-0000-0600-0000A9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70" name="AutoShape 2">
          <a:extLst>
            <a:ext uri="{FF2B5EF4-FFF2-40B4-BE49-F238E27FC236}">
              <a16:creationId xmlns:a16="http://schemas.microsoft.com/office/drawing/2014/main" id="{00000000-0008-0000-0600-0000AA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171" name="AutoShape 2">
          <a:extLst>
            <a:ext uri="{FF2B5EF4-FFF2-40B4-BE49-F238E27FC236}">
              <a16:creationId xmlns:a16="http://schemas.microsoft.com/office/drawing/2014/main" id="{00000000-0008-0000-0600-0000AB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72" name="AutoShape 2">
          <a:extLst>
            <a:ext uri="{FF2B5EF4-FFF2-40B4-BE49-F238E27FC236}">
              <a16:creationId xmlns:a16="http://schemas.microsoft.com/office/drawing/2014/main" id="{00000000-0008-0000-0600-0000A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73" name="AutoShape 2">
          <a:extLst>
            <a:ext uri="{FF2B5EF4-FFF2-40B4-BE49-F238E27FC236}">
              <a16:creationId xmlns:a16="http://schemas.microsoft.com/office/drawing/2014/main" id="{00000000-0008-0000-0600-0000AD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74" name="AutoShape 2">
          <a:extLst>
            <a:ext uri="{FF2B5EF4-FFF2-40B4-BE49-F238E27FC236}">
              <a16:creationId xmlns:a16="http://schemas.microsoft.com/office/drawing/2014/main" id="{00000000-0008-0000-0600-0000AE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75" name="AutoShape 2">
          <a:extLst>
            <a:ext uri="{FF2B5EF4-FFF2-40B4-BE49-F238E27FC236}">
              <a16:creationId xmlns:a16="http://schemas.microsoft.com/office/drawing/2014/main" id="{00000000-0008-0000-0600-0000AF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76" name="AutoShape 2">
          <a:extLst>
            <a:ext uri="{FF2B5EF4-FFF2-40B4-BE49-F238E27FC236}">
              <a16:creationId xmlns:a16="http://schemas.microsoft.com/office/drawing/2014/main" id="{00000000-0008-0000-0600-0000B0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77" name="AutoShape 2">
          <a:extLst>
            <a:ext uri="{FF2B5EF4-FFF2-40B4-BE49-F238E27FC236}">
              <a16:creationId xmlns:a16="http://schemas.microsoft.com/office/drawing/2014/main" id="{00000000-0008-0000-0600-0000B1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78" name="AutoShape 2">
          <a:extLst>
            <a:ext uri="{FF2B5EF4-FFF2-40B4-BE49-F238E27FC236}">
              <a16:creationId xmlns:a16="http://schemas.microsoft.com/office/drawing/2014/main" id="{00000000-0008-0000-0600-0000B2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79" name="AutoShape 2">
          <a:extLst>
            <a:ext uri="{FF2B5EF4-FFF2-40B4-BE49-F238E27FC236}">
              <a16:creationId xmlns:a16="http://schemas.microsoft.com/office/drawing/2014/main" id="{00000000-0008-0000-0600-0000B3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0" name="AutoShape 2">
          <a:extLst>
            <a:ext uri="{FF2B5EF4-FFF2-40B4-BE49-F238E27FC236}">
              <a16:creationId xmlns:a16="http://schemas.microsoft.com/office/drawing/2014/main" id="{00000000-0008-0000-0600-0000B4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1" name="AutoShape 2">
          <a:extLst>
            <a:ext uri="{FF2B5EF4-FFF2-40B4-BE49-F238E27FC236}">
              <a16:creationId xmlns:a16="http://schemas.microsoft.com/office/drawing/2014/main" id="{00000000-0008-0000-0600-0000B5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2" name="AutoShape 2">
          <a:extLst>
            <a:ext uri="{FF2B5EF4-FFF2-40B4-BE49-F238E27FC236}">
              <a16:creationId xmlns:a16="http://schemas.microsoft.com/office/drawing/2014/main" id="{00000000-0008-0000-0600-0000B6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3" name="AutoShape 2">
          <a:extLst>
            <a:ext uri="{FF2B5EF4-FFF2-40B4-BE49-F238E27FC236}">
              <a16:creationId xmlns:a16="http://schemas.microsoft.com/office/drawing/2014/main" id="{00000000-0008-0000-0600-0000B7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4" name="AutoShape 2">
          <a:extLst>
            <a:ext uri="{FF2B5EF4-FFF2-40B4-BE49-F238E27FC236}">
              <a16:creationId xmlns:a16="http://schemas.microsoft.com/office/drawing/2014/main" id="{00000000-0008-0000-0600-0000B8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5" name="AutoShape 2">
          <a:extLst>
            <a:ext uri="{FF2B5EF4-FFF2-40B4-BE49-F238E27FC236}">
              <a16:creationId xmlns:a16="http://schemas.microsoft.com/office/drawing/2014/main" id="{00000000-0008-0000-0600-0000B9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6" name="AutoShape 2">
          <a:extLst>
            <a:ext uri="{FF2B5EF4-FFF2-40B4-BE49-F238E27FC236}">
              <a16:creationId xmlns:a16="http://schemas.microsoft.com/office/drawing/2014/main" id="{00000000-0008-0000-0600-0000BA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7" name="AutoShape 2">
          <a:extLst>
            <a:ext uri="{FF2B5EF4-FFF2-40B4-BE49-F238E27FC236}">
              <a16:creationId xmlns:a16="http://schemas.microsoft.com/office/drawing/2014/main" id="{00000000-0008-0000-0600-0000BB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8" name="AutoShape 2">
          <a:extLst>
            <a:ext uri="{FF2B5EF4-FFF2-40B4-BE49-F238E27FC236}">
              <a16:creationId xmlns:a16="http://schemas.microsoft.com/office/drawing/2014/main" id="{00000000-0008-0000-0600-0000BC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89" name="AutoShape 2">
          <a:extLst>
            <a:ext uri="{FF2B5EF4-FFF2-40B4-BE49-F238E27FC236}">
              <a16:creationId xmlns:a16="http://schemas.microsoft.com/office/drawing/2014/main" id="{00000000-0008-0000-0600-0000BD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90" name="AutoShape 2">
          <a:extLst>
            <a:ext uri="{FF2B5EF4-FFF2-40B4-BE49-F238E27FC236}">
              <a16:creationId xmlns:a16="http://schemas.microsoft.com/office/drawing/2014/main" id="{00000000-0008-0000-0600-0000BE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191" name="AutoShape 2">
          <a:extLst>
            <a:ext uri="{FF2B5EF4-FFF2-40B4-BE49-F238E27FC236}">
              <a16:creationId xmlns:a16="http://schemas.microsoft.com/office/drawing/2014/main" id="{00000000-0008-0000-0600-0000BF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92" name="AutoShape 2">
          <a:extLst>
            <a:ext uri="{FF2B5EF4-FFF2-40B4-BE49-F238E27FC236}">
              <a16:creationId xmlns:a16="http://schemas.microsoft.com/office/drawing/2014/main" id="{00000000-0008-0000-0600-0000C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93" name="AutoShape 2">
          <a:extLst>
            <a:ext uri="{FF2B5EF4-FFF2-40B4-BE49-F238E27FC236}">
              <a16:creationId xmlns:a16="http://schemas.microsoft.com/office/drawing/2014/main" id="{00000000-0008-0000-0600-0000C1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94" name="AutoShape 2">
          <a:extLst>
            <a:ext uri="{FF2B5EF4-FFF2-40B4-BE49-F238E27FC236}">
              <a16:creationId xmlns:a16="http://schemas.microsoft.com/office/drawing/2014/main" id="{00000000-0008-0000-0600-0000C2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195" name="AutoShape 2">
          <a:extLst>
            <a:ext uri="{FF2B5EF4-FFF2-40B4-BE49-F238E27FC236}">
              <a16:creationId xmlns:a16="http://schemas.microsoft.com/office/drawing/2014/main" id="{00000000-0008-0000-0600-0000C3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96" name="AutoShape 2">
          <a:extLst>
            <a:ext uri="{FF2B5EF4-FFF2-40B4-BE49-F238E27FC236}">
              <a16:creationId xmlns:a16="http://schemas.microsoft.com/office/drawing/2014/main" id="{00000000-0008-0000-0600-0000C4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97" name="AutoShape 2">
          <a:extLst>
            <a:ext uri="{FF2B5EF4-FFF2-40B4-BE49-F238E27FC236}">
              <a16:creationId xmlns:a16="http://schemas.microsoft.com/office/drawing/2014/main" id="{00000000-0008-0000-0600-0000C5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198" name="AutoShape 2">
          <a:extLst>
            <a:ext uri="{FF2B5EF4-FFF2-40B4-BE49-F238E27FC236}">
              <a16:creationId xmlns:a16="http://schemas.microsoft.com/office/drawing/2014/main" id="{00000000-0008-0000-0600-0000C6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199" name="AutoShape 2">
          <a:extLst>
            <a:ext uri="{FF2B5EF4-FFF2-40B4-BE49-F238E27FC236}">
              <a16:creationId xmlns:a16="http://schemas.microsoft.com/office/drawing/2014/main" id="{00000000-0008-0000-0600-0000C7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00" name="AutoShape 2">
          <a:extLst>
            <a:ext uri="{FF2B5EF4-FFF2-40B4-BE49-F238E27FC236}">
              <a16:creationId xmlns:a16="http://schemas.microsoft.com/office/drawing/2014/main" id="{00000000-0008-0000-0600-0000C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201" name="AutoShape 2">
          <a:extLst>
            <a:ext uri="{FF2B5EF4-FFF2-40B4-BE49-F238E27FC236}">
              <a16:creationId xmlns:a16="http://schemas.microsoft.com/office/drawing/2014/main" id="{00000000-0008-0000-0600-0000C9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202" name="AutoShape 2">
          <a:extLst>
            <a:ext uri="{FF2B5EF4-FFF2-40B4-BE49-F238E27FC236}">
              <a16:creationId xmlns:a16="http://schemas.microsoft.com/office/drawing/2014/main" id="{00000000-0008-0000-0600-0000CA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66700"/>
    <xdr:sp macro="" textlink="">
      <xdr:nvSpPr>
        <xdr:cNvPr id="203" name="AutoShape 2">
          <a:extLst>
            <a:ext uri="{FF2B5EF4-FFF2-40B4-BE49-F238E27FC236}">
              <a16:creationId xmlns:a16="http://schemas.microsoft.com/office/drawing/2014/main" id="{00000000-0008-0000-0600-0000CB000000}"/>
            </a:ext>
          </a:extLst>
        </xdr:cNvPr>
        <xdr:cNvSpPr>
          <a:spLocks noChangeAspect="1" noChangeArrowheads="1"/>
        </xdr:cNvSpPr>
      </xdr:nvSpPr>
      <xdr:spPr bwMode="auto">
        <a:xfrm>
          <a:off x="476250" y="11563350"/>
          <a:ext cx="447675"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04" name="AutoShape 2">
          <a:extLst>
            <a:ext uri="{FF2B5EF4-FFF2-40B4-BE49-F238E27FC236}">
              <a16:creationId xmlns:a16="http://schemas.microsoft.com/office/drawing/2014/main" id="{00000000-0008-0000-0600-0000C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205" name="AutoShape 2">
          <a:extLst>
            <a:ext uri="{FF2B5EF4-FFF2-40B4-BE49-F238E27FC236}">
              <a16:creationId xmlns:a16="http://schemas.microsoft.com/office/drawing/2014/main" id="{00000000-0008-0000-0600-0000CD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85750"/>
    <xdr:sp macro="" textlink="">
      <xdr:nvSpPr>
        <xdr:cNvPr id="206" name="AutoShape 2">
          <a:extLst>
            <a:ext uri="{FF2B5EF4-FFF2-40B4-BE49-F238E27FC236}">
              <a16:creationId xmlns:a16="http://schemas.microsoft.com/office/drawing/2014/main" id="{00000000-0008-0000-0600-0000CE000000}"/>
            </a:ext>
          </a:extLst>
        </xdr:cNvPr>
        <xdr:cNvSpPr>
          <a:spLocks noChangeAspect="1" noChangeArrowheads="1"/>
        </xdr:cNvSpPr>
      </xdr:nvSpPr>
      <xdr:spPr bwMode="auto">
        <a:xfrm>
          <a:off x="476250" y="11563350"/>
          <a:ext cx="44767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07" name="AutoShape 2">
          <a:extLst>
            <a:ext uri="{FF2B5EF4-FFF2-40B4-BE49-F238E27FC236}">
              <a16:creationId xmlns:a16="http://schemas.microsoft.com/office/drawing/2014/main" id="{00000000-0008-0000-0600-0000CF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08" name="AutoShape 2">
          <a:extLst>
            <a:ext uri="{FF2B5EF4-FFF2-40B4-BE49-F238E27FC236}">
              <a16:creationId xmlns:a16="http://schemas.microsoft.com/office/drawing/2014/main" id="{00000000-0008-0000-0600-0000D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09" name="AutoShape 2">
          <a:extLst>
            <a:ext uri="{FF2B5EF4-FFF2-40B4-BE49-F238E27FC236}">
              <a16:creationId xmlns:a16="http://schemas.microsoft.com/office/drawing/2014/main" id="{00000000-0008-0000-0600-0000D1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0" name="AutoShape 2">
          <a:extLst>
            <a:ext uri="{FF2B5EF4-FFF2-40B4-BE49-F238E27FC236}">
              <a16:creationId xmlns:a16="http://schemas.microsoft.com/office/drawing/2014/main" id="{00000000-0008-0000-0600-0000D2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1" name="AutoShape 2">
          <a:extLst>
            <a:ext uri="{FF2B5EF4-FFF2-40B4-BE49-F238E27FC236}">
              <a16:creationId xmlns:a16="http://schemas.microsoft.com/office/drawing/2014/main" id="{00000000-0008-0000-0600-0000D3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12" name="AutoShape 2">
          <a:extLst>
            <a:ext uri="{FF2B5EF4-FFF2-40B4-BE49-F238E27FC236}">
              <a16:creationId xmlns:a16="http://schemas.microsoft.com/office/drawing/2014/main" id="{00000000-0008-0000-0600-0000D4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3" name="AutoShape 2">
          <a:extLst>
            <a:ext uri="{FF2B5EF4-FFF2-40B4-BE49-F238E27FC236}">
              <a16:creationId xmlns:a16="http://schemas.microsoft.com/office/drawing/2014/main" id="{00000000-0008-0000-0600-0000D5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4" name="AutoShape 2">
          <a:extLst>
            <a:ext uri="{FF2B5EF4-FFF2-40B4-BE49-F238E27FC236}">
              <a16:creationId xmlns:a16="http://schemas.microsoft.com/office/drawing/2014/main" id="{00000000-0008-0000-0600-0000D6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15" name="AutoShape 2">
          <a:extLst>
            <a:ext uri="{FF2B5EF4-FFF2-40B4-BE49-F238E27FC236}">
              <a16:creationId xmlns:a16="http://schemas.microsoft.com/office/drawing/2014/main" id="{00000000-0008-0000-0600-0000D7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16" name="AutoShape 2">
          <a:extLst>
            <a:ext uri="{FF2B5EF4-FFF2-40B4-BE49-F238E27FC236}">
              <a16:creationId xmlns:a16="http://schemas.microsoft.com/office/drawing/2014/main" id="{00000000-0008-0000-0600-0000D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7" name="AutoShape 2">
          <a:extLst>
            <a:ext uri="{FF2B5EF4-FFF2-40B4-BE49-F238E27FC236}">
              <a16:creationId xmlns:a16="http://schemas.microsoft.com/office/drawing/2014/main" id="{00000000-0008-0000-0600-0000D9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8" name="AutoShape 2">
          <a:extLst>
            <a:ext uri="{FF2B5EF4-FFF2-40B4-BE49-F238E27FC236}">
              <a16:creationId xmlns:a16="http://schemas.microsoft.com/office/drawing/2014/main" id="{00000000-0008-0000-0600-0000DA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19" name="AutoShape 2">
          <a:extLst>
            <a:ext uri="{FF2B5EF4-FFF2-40B4-BE49-F238E27FC236}">
              <a16:creationId xmlns:a16="http://schemas.microsoft.com/office/drawing/2014/main" id="{00000000-0008-0000-0600-0000DB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20" name="AutoShape 2">
          <a:extLst>
            <a:ext uri="{FF2B5EF4-FFF2-40B4-BE49-F238E27FC236}">
              <a16:creationId xmlns:a16="http://schemas.microsoft.com/office/drawing/2014/main" id="{00000000-0008-0000-0600-0000D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21" name="AutoShape 2">
          <a:extLst>
            <a:ext uri="{FF2B5EF4-FFF2-40B4-BE49-F238E27FC236}">
              <a16:creationId xmlns:a16="http://schemas.microsoft.com/office/drawing/2014/main" id="{00000000-0008-0000-0600-0000DD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22" name="AutoShape 2">
          <a:extLst>
            <a:ext uri="{FF2B5EF4-FFF2-40B4-BE49-F238E27FC236}">
              <a16:creationId xmlns:a16="http://schemas.microsoft.com/office/drawing/2014/main" id="{00000000-0008-0000-0600-0000DE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23" name="AutoShape 2">
          <a:extLst>
            <a:ext uri="{FF2B5EF4-FFF2-40B4-BE49-F238E27FC236}">
              <a16:creationId xmlns:a16="http://schemas.microsoft.com/office/drawing/2014/main" id="{00000000-0008-0000-0600-0000DF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24" name="AutoShape 2">
          <a:extLst>
            <a:ext uri="{FF2B5EF4-FFF2-40B4-BE49-F238E27FC236}">
              <a16:creationId xmlns:a16="http://schemas.microsoft.com/office/drawing/2014/main" id="{00000000-0008-0000-0600-0000E0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25" name="AutoShape 2">
          <a:extLst>
            <a:ext uri="{FF2B5EF4-FFF2-40B4-BE49-F238E27FC236}">
              <a16:creationId xmlns:a16="http://schemas.microsoft.com/office/drawing/2014/main" id="{00000000-0008-0000-0600-0000E1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26" name="AutoShape 2">
          <a:extLst>
            <a:ext uri="{FF2B5EF4-FFF2-40B4-BE49-F238E27FC236}">
              <a16:creationId xmlns:a16="http://schemas.microsoft.com/office/drawing/2014/main" id="{00000000-0008-0000-0600-0000E2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27" name="AutoShape 2">
          <a:extLst>
            <a:ext uri="{FF2B5EF4-FFF2-40B4-BE49-F238E27FC236}">
              <a16:creationId xmlns:a16="http://schemas.microsoft.com/office/drawing/2014/main" id="{00000000-0008-0000-0600-0000E3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28" name="AutoShape 2">
          <a:extLst>
            <a:ext uri="{FF2B5EF4-FFF2-40B4-BE49-F238E27FC236}">
              <a16:creationId xmlns:a16="http://schemas.microsoft.com/office/drawing/2014/main" id="{00000000-0008-0000-0600-0000E4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29" name="AutoShape 2">
          <a:extLst>
            <a:ext uri="{FF2B5EF4-FFF2-40B4-BE49-F238E27FC236}">
              <a16:creationId xmlns:a16="http://schemas.microsoft.com/office/drawing/2014/main" id="{00000000-0008-0000-0600-0000E5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0" name="AutoShape 2">
          <a:extLst>
            <a:ext uri="{FF2B5EF4-FFF2-40B4-BE49-F238E27FC236}">
              <a16:creationId xmlns:a16="http://schemas.microsoft.com/office/drawing/2014/main" id="{00000000-0008-0000-0600-0000E6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1" name="AutoShape 2">
          <a:extLst>
            <a:ext uri="{FF2B5EF4-FFF2-40B4-BE49-F238E27FC236}">
              <a16:creationId xmlns:a16="http://schemas.microsoft.com/office/drawing/2014/main" id="{00000000-0008-0000-0600-0000E7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2" name="AutoShape 2">
          <a:extLst>
            <a:ext uri="{FF2B5EF4-FFF2-40B4-BE49-F238E27FC236}">
              <a16:creationId xmlns:a16="http://schemas.microsoft.com/office/drawing/2014/main" id="{00000000-0008-0000-0600-0000E8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3" name="AutoShape 2">
          <a:extLst>
            <a:ext uri="{FF2B5EF4-FFF2-40B4-BE49-F238E27FC236}">
              <a16:creationId xmlns:a16="http://schemas.microsoft.com/office/drawing/2014/main" id="{00000000-0008-0000-0600-0000E9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76225"/>
    <xdr:sp macro="" textlink="">
      <xdr:nvSpPr>
        <xdr:cNvPr id="234" name="AutoShape 2">
          <a:extLst>
            <a:ext uri="{FF2B5EF4-FFF2-40B4-BE49-F238E27FC236}">
              <a16:creationId xmlns:a16="http://schemas.microsoft.com/office/drawing/2014/main" id="{00000000-0008-0000-0600-0000EA000000}"/>
            </a:ext>
          </a:extLst>
        </xdr:cNvPr>
        <xdr:cNvSpPr>
          <a:spLocks noChangeAspect="1" noChangeArrowheads="1"/>
        </xdr:cNvSpPr>
      </xdr:nvSpPr>
      <xdr:spPr bwMode="auto">
        <a:xfrm>
          <a:off x="476250" y="11563350"/>
          <a:ext cx="4476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5" name="AutoShape 2">
          <a:extLst>
            <a:ext uri="{FF2B5EF4-FFF2-40B4-BE49-F238E27FC236}">
              <a16:creationId xmlns:a16="http://schemas.microsoft.com/office/drawing/2014/main" id="{00000000-0008-0000-0600-0000EB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6" name="AutoShape 2">
          <a:extLst>
            <a:ext uri="{FF2B5EF4-FFF2-40B4-BE49-F238E27FC236}">
              <a16:creationId xmlns:a16="http://schemas.microsoft.com/office/drawing/2014/main" id="{00000000-0008-0000-0600-0000EC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7" name="AutoShape 2">
          <a:extLst>
            <a:ext uri="{FF2B5EF4-FFF2-40B4-BE49-F238E27FC236}">
              <a16:creationId xmlns:a16="http://schemas.microsoft.com/office/drawing/2014/main" id="{00000000-0008-0000-0600-0000ED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304800"/>
    <xdr:sp macro="" textlink="">
      <xdr:nvSpPr>
        <xdr:cNvPr id="238" name="AutoShape 2">
          <a:extLst>
            <a:ext uri="{FF2B5EF4-FFF2-40B4-BE49-F238E27FC236}">
              <a16:creationId xmlns:a16="http://schemas.microsoft.com/office/drawing/2014/main" id="{00000000-0008-0000-0600-0000EE000000}"/>
            </a:ext>
          </a:extLst>
        </xdr:cNvPr>
        <xdr:cNvSpPr>
          <a:spLocks noChangeAspect="1" noChangeArrowheads="1"/>
        </xdr:cNvSpPr>
      </xdr:nvSpPr>
      <xdr:spPr bwMode="auto">
        <a:xfrm>
          <a:off x="476250" y="11563350"/>
          <a:ext cx="4476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39" name="AutoShape 2">
          <a:extLst>
            <a:ext uri="{FF2B5EF4-FFF2-40B4-BE49-F238E27FC236}">
              <a16:creationId xmlns:a16="http://schemas.microsoft.com/office/drawing/2014/main" id="{00000000-0008-0000-0600-0000EF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0" name="AutoShape 2">
          <a:extLst>
            <a:ext uri="{FF2B5EF4-FFF2-40B4-BE49-F238E27FC236}">
              <a16:creationId xmlns:a16="http://schemas.microsoft.com/office/drawing/2014/main" id="{00000000-0008-0000-0600-0000F0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1" name="AutoShape 2">
          <a:extLst>
            <a:ext uri="{FF2B5EF4-FFF2-40B4-BE49-F238E27FC236}">
              <a16:creationId xmlns:a16="http://schemas.microsoft.com/office/drawing/2014/main" id="{00000000-0008-0000-0600-0000F1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2" name="AutoShape 2">
          <a:extLst>
            <a:ext uri="{FF2B5EF4-FFF2-40B4-BE49-F238E27FC236}">
              <a16:creationId xmlns:a16="http://schemas.microsoft.com/office/drawing/2014/main" id="{00000000-0008-0000-0600-0000F2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3" name="AutoShape 2">
          <a:extLst>
            <a:ext uri="{FF2B5EF4-FFF2-40B4-BE49-F238E27FC236}">
              <a16:creationId xmlns:a16="http://schemas.microsoft.com/office/drawing/2014/main" id="{00000000-0008-0000-0600-0000F3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4" name="AutoShape 2">
          <a:extLst>
            <a:ext uri="{FF2B5EF4-FFF2-40B4-BE49-F238E27FC236}">
              <a16:creationId xmlns:a16="http://schemas.microsoft.com/office/drawing/2014/main" id="{00000000-0008-0000-0600-0000F4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5" name="AutoShape 2">
          <a:extLst>
            <a:ext uri="{FF2B5EF4-FFF2-40B4-BE49-F238E27FC236}">
              <a16:creationId xmlns:a16="http://schemas.microsoft.com/office/drawing/2014/main" id="{00000000-0008-0000-0600-0000F5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6" name="AutoShape 2">
          <a:extLst>
            <a:ext uri="{FF2B5EF4-FFF2-40B4-BE49-F238E27FC236}">
              <a16:creationId xmlns:a16="http://schemas.microsoft.com/office/drawing/2014/main" id="{00000000-0008-0000-0600-0000F6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7" name="AutoShape 2">
          <a:extLst>
            <a:ext uri="{FF2B5EF4-FFF2-40B4-BE49-F238E27FC236}">
              <a16:creationId xmlns:a16="http://schemas.microsoft.com/office/drawing/2014/main" id="{00000000-0008-0000-0600-0000F7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8" name="AutoShape 2">
          <a:extLst>
            <a:ext uri="{FF2B5EF4-FFF2-40B4-BE49-F238E27FC236}">
              <a16:creationId xmlns:a16="http://schemas.microsoft.com/office/drawing/2014/main" id="{00000000-0008-0000-0600-0000F8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49" name="AutoShape 2">
          <a:extLst>
            <a:ext uri="{FF2B5EF4-FFF2-40B4-BE49-F238E27FC236}">
              <a16:creationId xmlns:a16="http://schemas.microsoft.com/office/drawing/2014/main" id="{00000000-0008-0000-0600-0000F9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50" name="AutoShape 2">
          <a:extLst>
            <a:ext uri="{FF2B5EF4-FFF2-40B4-BE49-F238E27FC236}">
              <a16:creationId xmlns:a16="http://schemas.microsoft.com/office/drawing/2014/main" id="{00000000-0008-0000-0600-0000FA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51" name="AutoShape 2">
          <a:extLst>
            <a:ext uri="{FF2B5EF4-FFF2-40B4-BE49-F238E27FC236}">
              <a16:creationId xmlns:a16="http://schemas.microsoft.com/office/drawing/2014/main" id="{00000000-0008-0000-0600-0000FB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52" name="AutoShape 2">
          <a:extLst>
            <a:ext uri="{FF2B5EF4-FFF2-40B4-BE49-F238E27FC236}">
              <a16:creationId xmlns:a16="http://schemas.microsoft.com/office/drawing/2014/main" id="{00000000-0008-0000-0600-0000FC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oneCellAnchor>
    <xdr:from>
      <xdr:col>0</xdr:col>
      <xdr:colOff>504825</xdr:colOff>
      <xdr:row>66</xdr:row>
      <xdr:rowOff>0</xdr:rowOff>
    </xdr:from>
    <xdr:ext cx="447675" cy="247650"/>
    <xdr:sp macro="" textlink="">
      <xdr:nvSpPr>
        <xdr:cNvPr id="253" name="AutoShape 2">
          <a:extLst>
            <a:ext uri="{FF2B5EF4-FFF2-40B4-BE49-F238E27FC236}">
              <a16:creationId xmlns:a16="http://schemas.microsoft.com/office/drawing/2014/main" id="{00000000-0008-0000-0600-0000FD000000}"/>
            </a:ext>
          </a:extLst>
        </xdr:cNvPr>
        <xdr:cNvSpPr>
          <a:spLocks noChangeAspect="1" noChangeArrowheads="1"/>
        </xdr:cNvSpPr>
      </xdr:nvSpPr>
      <xdr:spPr bwMode="auto">
        <a:xfrm>
          <a:off x="476250" y="11563350"/>
          <a:ext cx="4476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8"/>
  <sheetViews>
    <sheetView showGridLines="0" tabSelected="1" zoomScaleNormal="100" zoomScaleSheetLayoutView="80" zoomScalePageLayoutView="90" workbookViewId="0">
      <selection activeCell="G5" sqref="G5"/>
    </sheetView>
  </sheetViews>
  <sheetFormatPr defaultColWidth="9.109375" defaultRowHeight="13.8" x14ac:dyDescent="0.3"/>
  <cols>
    <col min="1" max="1" width="10.77734375" style="108" customWidth="1"/>
    <col min="2" max="2" width="78.77734375" style="130" customWidth="1"/>
    <col min="3" max="3" width="9.77734375" style="256" customWidth="1"/>
    <col min="4" max="4" width="6.77734375" style="131" customWidth="1"/>
    <col min="5" max="5" width="11.77734375" style="132" customWidth="1"/>
    <col min="6" max="6" width="11.77734375" style="133" customWidth="1"/>
    <col min="7" max="7" width="11.77734375" style="128" customWidth="1"/>
    <col min="8" max="8" width="10.77734375" style="109" hidden="1" customWidth="1"/>
    <col min="9" max="9" width="10.77734375" style="110" hidden="1" customWidth="1"/>
    <col min="10" max="10" width="6.77734375" style="197" hidden="1" customWidth="1"/>
    <col min="11" max="11" width="17.5546875" style="209" hidden="1" customWidth="1"/>
    <col min="12" max="12" width="11.5546875" style="215" hidden="1" customWidth="1"/>
    <col min="13" max="13" width="17.109375" style="108" hidden="1" customWidth="1"/>
    <col min="14" max="14" width="13.33203125" style="108" customWidth="1"/>
    <col min="15" max="15" width="11" style="108" bestFit="1" customWidth="1"/>
    <col min="16" max="16384" width="9.109375" style="108"/>
  </cols>
  <sheetData>
    <row r="1" spans="1:12" ht="13.8" customHeight="1" x14ac:dyDescent="0.3">
      <c r="A1" s="265" t="s">
        <v>896</v>
      </c>
      <c r="B1" s="265"/>
      <c r="C1" s="265"/>
      <c r="D1" s="265"/>
      <c r="E1" s="265"/>
      <c r="F1" s="265"/>
      <c r="G1" s="265"/>
      <c r="H1" s="190"/>
      <c r="I1" s="190"/>
      <c r="J1" s="196"/>
    </row>
    <row r="2" spans="1:12" ht="13.8" customHeight="1" x14ac:dyDescent="0.3">
      <c r="A2" s="265"/>
      <c r="B2" s="265"/>
      <c r="C2" s="265"/>
      <c r="D2" s="265"/>
      <c r="E2" s="265"/>
      <c r="F2" s="265"/>
      <c r="G2" s="265"/>
      <c r="H2" s="190"/>
      <c r="I2" s="190"/>
      <c r="J2" s="196"/>
    </row>
    <row r="3" spans="1:12" ht="13.8" customHeight="1" x14ac:dyDescent="0.3">
      <c r="A3" s="270" t="s">
        <v>899</v>
      </c>
      <c r="B3" s="270"/>
      <c r="C3" s="270"/>
      <c r="E3" s="273" t="s">
        <v>198</v>
      </c>
      <c r="F3" s="273"/>
      <c r="G3" s="75">
        <f>BDI!D21</f>
        <v>0.2499919211822661</v>
      </c>
    </row>
    <row r="4" spans="1:12" ht="13.8" customHeight="1" x14ac:dyDescent="0.3">
      <c r="A4" s="270" t="s">
        <v>1044</v>
      </c>
      <c r="B4" s="270"/>
      <c r="C4" s="270"/>
      <c r="E4" s="274" t="s">
        <v>1058</v>
      </c>
      <c r="F4" s="274"/>
      <c r="G4" s="244">
        <v>1.111</v>
      </c>
    </row>
    <row r="5" spans="1:12" ht="13.8" customHeight="1" x14ac:dyDescent="0.3">
      <c r="A5" s="270" t="s">
        <v>892</v>
      </c>
      <c r="B5" s="270"/>
      <c r="C5" s="270"/>
      <c r="E5" s="273" t="s">
        <v>575</v>
      </c>
      <c r="F5" s="273"/>
      <c r="G5" s="257"/>
    </row>
    <row r="6" spans="1:12" ht="14.4" thickBot="1" x14ac:dyDescent="0.35">
      <c r="A6" s="277"/>
      <c r="B6" s="277"/>
      <c r="C6" s="277"/>
      <c r="D6" s="277"/>
      <c r="E6" s="277"/>
      <c r="F6" s="277"/>
      <c r="G6" s="277"/>
    </row>
    <row r="7" spans="1:12" ht="14.4" thickBot="1" x14ac:dyDescent="0.35">
      <c r="A7" s="272" t="s">
        <v>93</v>
      </c>
      <c r="B7" s="272"/>
      <c r="C7" s="272"/>
      <c r="D7" s="272"/>
      <c r="E7" s="272"/>
      <c r="F7" s="272"/>
      <c r="G7" s="272"/>
      <c r="H7" s="82"/>
      <c r="I7" s="191"/>
      <c r="J7" s="198"/>
    </row>
    <row r="8" spans="1:12" x14ac:dyDescent="0.3">
      <c r="A8" s="77" t="s">
        <v>576</v>
      </c>
      <c r="B8" s="213"/>
      <c r="C8" s="245" t="s">
        <v>553</v>
      </c>
      <c r="D8" s="271"/>
      <c r="E8" s="271"/>
      <c r="F8" s="258" t="s">
        <v>887</v>
      </c>
      <c r="G8" s="259"/>
      <c r="H8" s="212"/>
      <c r="I8" s="192"/>
      <c r="J8" s="199"/>
    </row>
    <row r="9" spans="1:12" ht="14.4" thickBot="1" x14ac:dyDescent="0.35">
      <c r="A9" s="78" t="s">
        <v>554</v>
      </c>
      <c r="B9" s="214"/>
      <c r="C9" s="246" t="s">
        <v>94</v>
      </c>
      <c r="D9" s="278"/>
      <c r="E9" s="278"/>
      <c r="F9" s="278"/>
      <c r="G9" s="278"/>
      <c r="H9" s="212"/>
      <c r="I9" s="192"/>
      <c r="J9" s="199"/>
    </row>
    <row r="10" spans="1:12" ht="14.4" thickBot="1" x14ac:dyDescent="0.35">
      <c r="A10" s="272" t="s">
        <v>888</v>
      </c>
      <c r="B10" s="272"/>
      <c r="C10" s="272"/>
      <c r="D10" s="272"/>
      <c r="E10" s="272"/>
      <c r="F10" s="272"/>
      <c r="G10" s="272"/>
      <c r="H10" s="264" t="s">
        <v>574</v>
      </c>
      <c r="I10" s="264"/>
      <c r="J10" s="264"/>
    </row>
    <row r="11" spans="1:12" x14ac:dyDescent="0.3">
      <c r="A11" s="266" t="s">
        <v>0</v>
      </c>
      <c r="B11" s="266" t="s">
        <v>30</v>
      </c>
      <c r="C11" s="268" t="s">
        <v>95</v>
      </c>
      <c r="D11" s="266" t="s">
        <v>1051</v>
      </c>
      <c r="E11" s="268" t="s">
        <v>893</v>
      </c>
      <c r="F11" s="268"/>
      <c r="G11" s="280" t="s">
        <v>35</v>
      </c>
      <c r="H11" s="264"/>
      <c r="I11" s="264"/>
      <c r="J11" s="264"/>
    </row>
    <row r="12" spans="1:12" ht="14.4" thickBot="1" x14ac:dyDescent="0.35">
      <c r="A12" s="267"/>
      <c r="B12" s="267"/>
      <c r="C12" s="269"/>
      <c r="D12" s="267"/>
      <c r="E12" s="79" t="s">
        <v>34</v>
      </c>
      <c r="F12" s="79" t="s">
        <v>97</v>
      </c>
      <c r="G12" s="281" t="s">
        <v>96</v>
      </c>
      <c r="H12" s="264"/>
      <c r="I12" s="264"/>
      <c r="J12" s="264"/>
    </row>
    <row r="13" spans="1:12" s="80" customFormat="1" ht="14.4" x14ac:dyDescent="0.25">
      <c r="A13" s="154" t="s">
        <v>901</v>
      </c>
      <c r="B13" s="155" t="s">
        <v>902</v>
      </c>
      <c r="C13" s="247"/>
      <c r="D13" s="156"/>
      <c r="E13" s="157"/>
      <c r="F13" s="158"/>
      <c r="G13" s="159"/>
      <c r="H13" s="160"/>
      <c r="I13" s="160"/>
      <c r="J13" s="200"/>
      <c r="K13" s="210"/>
      <c r="L13" s="216"/>
    </row>
    <row r="14" spans="1:12" s="111" customFormat="1" x14ac:dyDescent="0.3">
      <c r="A14" s="161" t="s">
        <v>159</v>
      </c>
      <c r="B14" s="162" t="s">
        <v>321</v>
      </c>
      <c r="C14" s="163"/>
      <c r="D14" s="163"/>
      <c r="E14" s="164"/>
      <c r="F14" s="165"/>
      <c r="G14" s="166"/>
      <c r="H14" s="167"/>
      <c r="I14" s="167"/>
      <c r="J14" s="201"/>
      <c r="K14" s="211"/>
      <c r="L14" s="217"/>
    </row>
    <row r="15" spans="1:12" x14ac:dyDescent="0.3">
      <c r="A15" s="112" t="s">
        <v>917</v>
      </c>
      <c r="B15" s="113" t="s">
        <v>915</v>
      </c>
      <c r="C15" s="248"/>
      <c r="D15" s="114"/>
      <c r="E15" s="137"/>
      <c r="F15" s="138"/>
      <c r="G15" s="115"/>
      <c r="H15" s="116"/>
      <c r="I15" s="116"/>
      <c r="J15" s="202"/>
      <c r="K15" s="209">
        <f>SUM(G17:G39)</f>
        <v>0</v>
      </c>
    </row>
    <row r="16" spans="1:12" s="111" customFormat="1" x14ac:dyDescent="0.3">
      <c r="A16" s="117" t="s">
        <v>5</v>
      </c>
      <c r="B16" s="118" t="s">
        <v>759</v>
      </c>
      <c r="C16" s="249"/>
      <c r="D16" s="119"/>
      <c r="E16" s="139"/>
      <c r="F16" s="140"/>
      <c r="G16" s="120"/>
      <c r="H16" s="121"/>
      <c r="I16" s="121"/>
      <c r="J16" s="203"/>
      <c r="K16" s="211"/>
      <c r="L16" s="217"/>
    </row>
    <row r="17" spans="1:15" x14ac:dyDescent="0.3">
      <c r="A17" s="117" t="s">
        <v>46</v>
      </c>
      <c r="B17" s="118" t="s">
        <v>806</v>
      </c>
      <c r="C17" s="249">
        <v>1</v>
      </c>
      <c r="D17" s="119" t="s">
        <v>1052</v>
      </c>
      <c r="E17" s="141"/>
      <c r="F17" s="140" t="s">
        <v>100</v>
      </c>
      <c r="G17" s="120">
        <f>SUM(E17:F17)*C17</f>
        <v>0</v>
      </c>
      <c r="H17" s="121" t="s">
        <v>79</v>
      </c>
      <c r="I17" s="121">
        <v>8</v>
      </c>
      <c r="J17" s="203" t="s">
        <v>577</v>
      </c>
      <c r="M17" s="122"/>
      <c r="N17" s="123"/>
      <c r="O17" s="123"/>
    </row>
    <row r="18" spans="1:15" ht="27.6" x14ac:dyDescent="0.3">
      <c r="A18" s="117" t="s">
        <v>6</v>
      </c>
      <c r="B18" s="118" t="s">
        <v>859</v>
      </c>
      <c r="C18" s="249">
        <v>1</v>
      </c>
      <c r="D18" s="119" t="s">
        <v>1052</v>
      </c>
      <c r="E18" s="141"/>
      <c r="F18" s="140" t="s">
        <v>100</v>
      </c>
      <c r="G18" s="120">
        <f>SUM(E18:F18)*C18</f>
        <v>0</v>
      </c>
      <c r="H18" s="121" t="s">
        <v>79</v>
      </c>
      <c r="I18" s="121">
        <v>14</v>
      </c>
      <c r="J18" s="203" t="s">
        <v>577</v>
      </c>
      <c r="M18" s="122"/>
      <c r="N18" s="123"/>
      <c r="O18" s="123"/>
    </row>
    <row r="19" spans="1:15" x14ac:dyDescent="0.3">
      <c r="A19" s="117" t="s">
        <v>371</v>
      </c>
      <c r="B19" s="118" t="s">
        <v>757</v>
      </c>
      <c r="C19" s="249">
        <v>4</v>
      </c>
      <c r="D19" s="119" t="s">
        <v>642</v>
      </c>
      <c r="E19" s="140" t="s">
        <v>100</v>
      </c>
      <c r="F19" s="142"/>
      <c r="G19" s="120">
        <f>SUM(E19:F19)*C19</f>
        <v>0</v>
      </c>
      <c r="H19" s="121"/>
      <c r="I19" s="121"/>
      <c r="J19" s="203"/>
      <c r="M19" s="122"/>
      <c r="N19" s="123"/>
      <c r="O19" s="123"/>
    </row>
    <row r="20" spans="1:15" x14ac:dyDescent="0.3">
      <c r="A20" s="117" t="s">
        <v>373</v>
      </c>
      <c r="B20" s="118" t="s">
        <v>758</v>
      </c>
      <c r="C20" s="249">
        <v>4</v>
      </c>
      <c r="D20" s="119" t="s">
        <v>642</v>
      </c>
      <c r="E20" s="141"/>
      <c r="F20" s="142"/>
      <c r="G20" s="120">
        <f>SUM(E20:F20)*C20</f>
        <v>0</v>
      </c>
      <c r="H20" s="121"/>
      <c r="I20" s="121"/>
      <c r="J20" s="203"/>
      <c r="M20" s="122"/>
      <c r="N20" s="123"/>
      <c r="O20" s="123"/>
    </row>
    <row r="21" spans="1:15" x14ac:dyDescent="0.3">
      <c r="A21" s="117" t="s">
        <v>7</v>
      </c>
      <c r="B21" s="118" t="s">
        <v>9</v>
      </c>
      <c r="C21" s="249"/>
      <c r="D21" s="119"/>
      <c r="E21" s="139"/>
      <c r="F21" s="140"/>
      <c r="G21" s="120"/>
      <c r="H21" s="121"/>
      <c r="I21" s="121"/>
      <c r="J21" s="203"/>
      <c r="M21" s="122"/>
      <c r="N21" s="123"/>
      <c r="O21" s="123"/>
    </row>
    <row r="22" spans="1:15" x14ac:dyDescent="0.3">
      <c r="A22" s="117" t="s">
        <v>10</v>
      </c>
      <c r="B22" s="118" t="s">
        <v>48</v>
      </c>
      <c r="C22" s="249">
        <v>2</v>
      </c>
      <c r="D22" s="119" t="s">
        <v>784</v>
      </c>
      <c r="E22" s="141"/>
      <c r="F22" s="142"/>
      <c r="G22" s="120">
        <f>SUM(E22:F22)*C22</f>
        <v>0</v>
      </c>
      <c r="H22" s="121" t="s">
        <v>79</v>
      </c>
      <c r="I22" s="121">
        <v>15</v>
      </c>
      <c r="J22" s="203" t="s">
        <v>577</v>
      </c>
      <c r="M22" s="122"/>
      <c r="N22" s="123"/>
      <c r="O22" s="123"/>
    </row>
    <row r="23" spans="1:15" x14ac:dyDescent="0.3">
      <c r="A23" s="117" t="s">
        <v>11</v>
      </c>
      <c r="B23" s="118" t="s">
        <v>199</v>
      </c>
      <c r="C23" s="249">
        <v>51</v>
      </c>
      <c r="D23" s="119" t="s">
        <v>784</v>
      </c>
      <c r="E23" s="141"/>
      <c r="F23" s="142"/>
      <c r="G23" s="120">
        <f t="shared" ref="G23:G39" si="0">SUM(E23:F23)*C23</f>
        <v>0</v>
      </c>
      <c r="H23" s="121" t="s">
        <v>32</v>
      </c>
      <c r="I23" s="121">
        <v>98441</v>
      </c>
      <c r="J23" s="203" t="s">
        <v>577</v>
      </c>
      <c r="M23" s="122"/>
      <c r="N23" s="123"/>
      <c r="O23" s="123"/>
    </row>
    <row r="24" spans="1:15" x14ac:dyDescent="0.3">
      <c r="A24" s="117" t="s">
        <v>8</v>
      </c>
      <c r="B24" s="118" t="s">
        <v>799</v>
      </c>
      <c r="C24" s="249"/>
      <c r="D24" s="119"/>
      <c r="E24" s="139"/>
      <c r="F24" s="140"/>
      <c r="G24" s="120"/>
      <c r="H24" s="121"/>
      <c r="I24" s="121"/>
      <c r="J24" s="203"/>
      <c r="M24" s="122"/>
      <c r="N24" s="123"/>
      <c r="O24" s="123"/>
    </row>
    <row r="25" spans="1:15" x14ac:dyDescent="0.3">
      <c r="A25" s="117" t="s">
        <v>384</v>
      </c>
      <c r="B25" s="118" t="s">
        <v>760</v>
      </c>
      <c r="C25" s="249">
        <v>123</v>
      </c>
      <c r="D25" s="119" t="s">
        <v>784</v>
      </c>
      <c r="E25" s="141"/>
      <c r="F25" s="142"/>
      <c r="G25" s="120">
        <f t="shared" si="0"/>
        <v>0</v>
      </c>
      <c r="H25" s="121" t="s">
        <v>32</v>
      </c>
      <c r="I25" s="121">
        <v>97645</v>
      </c>
      <c r="J25" s="203" t="s">
        <v>577</v>
      </c>
      <c r="M25" s="122"/>
      <c r="N25" s="123"/>
      <c r="O25" s="123"/>
    </row>
    <row r="26" spans="1:15" x14ac:dyDescent="0.3">
      <c r="A26" s="117" t="s">
        <v>12</v>
      </c>
      <c r="B26" s="118" t="s">
        <v>761</v>
      </c>
      <c r="C26" s="249">
        <v>7</v>
      </c>
      <c r="D26" s="119" t="s">
        <v>1052</v>
      </c>
      <c r="E26" s="141"/>
      <c r="F26" s="142"/>
      <c r="G26" s="120">
        <f t="shared" si="0"/>
        <v>0</v>
      </c>
      <c r="H26" s="121" t="s">
        <v>32</v>
      </c>
      <c r="I26" s="121">
        <v>97644</v>
      </c>
      <c r="J26" s="203" t="s">
        <v>577</v>
      </c>
      <c r="M26" s="122"/>
      <c r="N26" s="123"/>
      <c r="O26" s="123"/>
    </row>
    <row r="27" spans="1:15" x14ac:dyDescent="0.3">
      <c r="A27" s="117" t="s">
        <v>49</v>
      </c>
      <c r="B27" s="118" t="s">
        <v>76</v>
      </c>
      <c r="C27" s="249">
        <v>27</v>
      </c>
      <c r="D27" s="119" t="s">
        <v>910</v>
      </c>
      <c r="E27" s="141"/>
      <c r="F27" s="142"/>
      <c r="G27" s="120">
        <f t="shared" si="0"/>
        <v>0</v>
      </c>
      <c r="H27" s="121" t="s">
        <v>32</v>
      </c>
      <c r="I27" s="121">
        <v>97622</v>
      </c>
      <c r="J27" s="203" t="s">
        <v>577</v>
      </c>
      <c r="M27" s="122"/>
      <c r="N27" s="123"/>
      <c r="O27" s="123"/>
    </row>
    <row r="28" spans="1:15" x14ac:dyDescent="0.3">
      <c r="A28" s="117" t="s">
        <v>766</v>
      </c>
      <c r="B28" s="118" t="s">
        <v>762</v>
      </c>
      <c r="C28" s="249">
        <v>50</v>
      </c>
      <c r="D28" s="119" t="s">
        <v>784</v>
      </c>
      <c r="E28" s="141"/>
      <c r="F28" s="142"/>
      <c r="G28" s="120">
        <f t="shared" si="0"/>
        <v>0</v>
      </c>
      <c r="H28" s="121" t="s">
        <v>32</v>
      </c>
      <c r="I28" s="121">
        <v>97643</v>
      </c>
      <c r="J28" s="203" t="s">
        <v>577</v>
      </c>
      <c r="M28" s="122"/>
      <c r="N28" s="123"/>
      <c r="O28" s="123"/>
    </row>
    <row r="29" spans="1:15" x14ac:dyDescent="0.3">
      <c r="A29" s="117" t="s">
        <v>767</v>
      </c>
      <c r="B29" s="118" t="s">
        <v>744</v>
      </c>
      <c r="C29" s="249">
        <v>196</v>
      </c>
      <c r="D29" s="119" t="s">
        <v>784</v>
      </c>
      <c r="E29" s="141"/>
      <c r="F29" s="142"/>
      <c r="G29" s="120">
        <f t="shared" si="0"/>
        <v>0</v>
      </c>
      <c r="H29" s="121" t="s">
        <v>32</v>
      </c>
      <c r="I29" s="121">
        <v>97633</v>
      </c>
      <c r="J29" s="203" t="s">
        <v>577</v>
      </c>
      <c r="M29" s="122"/>
      <c r="N29" s="123"/>
      <c r="O29" s="123"/>
    </row>
    <row r="30" spans="1:15" x14ac:dyDescent="0.3">
      <c r="A30" s="117" t="s">
        <v>768</v>
      </c>
      <c r="B30" s="118" t="s">
        <v>748</v>
      </c>
      <c r="C30" s="249">
        <v>885</v>
      </c>
      <c r="D30" s="119" t="s">
        <v>784</v>
      </c>
      <c r="E30" s="141"/>
      <c r="F30" s="142"/>
      <c r="G30" s="120">
        <f t="shared" si="0"/>
        <v>0</v>
      </c>
      <c r="H30" s="121" t="s">
        <v>32</v>
      </c>
      <c r="I30" s="121">
        <v>97640</v>
      </c>
      <c r="J30" s="203" t="s">
        <v>577</v>
      </c>
      <c r="M30" s="122"/>
      <c r="N30" s="123"/>
      <c r="O30" s="123"/>
    </row>
    <row r="31" spans="1:15" x14ac:dyDescent="0.3">
      <c r="A31" s="117" t="s">
        <v>769</v>
      </c>
      <c r="B31" s="118" t="s">
        <v>202</v>
      </c>
      <c r="C31" s="249">
        <v>758</v>
      </c>
      <c r="D31" s="119" t="s">
        <v>784</v>
      </c>
      <c r="E31" s="141"/>
      <c r="F31" s="142"/>
      <c r="G31" s="120">
        <f t="shared" si="0"/>
        <v>0</v>
      </c>
      <c r="H31" s="121" t="s">
        <v>32</v>
      </c>
      <c r="I31" s="121">
        <v>97633</v>
      </c>
      <c r="J31" s="203" t="s">
        <v>577</v>
      </c>
      <c r="M31" s="122"/>
      <c r="N31" s="123"/>
      <c r="O31" s="123"/>
    </row>
    <row r="32" spans="1:15" x14ac:dyDescent="0.3">
      <c r="A32" s="117" t="s">
        <v>770</v>
      </c>
      <c r="B32" s="118" t="s">
        <v>763</v>
      </c>
      <c r="C32" s="249">
        <v>11</v>
      </c>
      <c r="D32" s="119" t="s">
        <v>910</v>
      </c>
      <c r="E32" s="141"/>
      <c r="F32" s="142"/>
      <c r="G32" s="120">
        <f t="shared" si="0"/>
        <v>0</v>
      </c>
      <c r="H32" s="121" t="s">
        <v>32</v>
      </c>
      <c r="I32" s="121" t="s">
        <v>1053</v>
      </c>
      <c r="J32" s="203" t="s">
        <v>577</v>
      </c>
      <c r="M32" s="122"/>
      <c r="N32" s="123"/>
      <c r="O32" s="123"/>
    </row>
    <row r="33" spans="1:15" x14ac:dyDescent="0.3">
      <c r="A33" s="117" t="s">
        <v>771</v>
      </c>
      <c r="B33" s="118" t="s">
        <v>67</v>
      </c>
      <c r="C33" s="249">
        <v>15</v>
      </c>
      <c r="D33" s="119" t="s">
        <v>1052</v>
      </c>
      <c r="E33" s="141"/>
      <c r="F33" s="142"/>
      <c r="G33" s="120">
        <f t="shared" si="0"/>
        <v>0</v>
      </c>
      <c r="H33" s="121" t="s">
        <v>32</v>
      </c>
      <c r="I33" s="121">
        <v>97663</v>
      </c>
      <c r="J33" s="203" t="s">
        <v>577</v>
      </c>
      <c r="M33" s="122"/>
      <c r="N33" s="123"/>
      <c r="O33" s="123"/>
    </row>
    <row r="34" spans="1:15" x14ac:dyDescent="0.3">
      <c r="A34" s="117" t="s">
        <v>772</v>
      </c>
      <c r="B34" s="118" t="s">
        <v>764</v>
      </c>
      <c r="C34" s="249">
        <v>35</v>
      </c>
      <c r="D34" s="119" t="s">
        <v>784</v>
      </c>
      <c r="E34" s="141"/>
      <c r="F34" s="142"/>
      <c r="G34" s="120">
        <f t="shared" si="0"/>
        <v>0</v>
      </c>
      <c r="H34" s="121" t="s">
        <v>32</v>
      </c>
      <c r="I34" s="121">
        <v>97637</v>
      </c>
      <c r="J34" s="203" t="s">
        <v>577</v>
      </c>
      <c r="M34" s="122"/>
      <c r="N34" s="123"/>
      <c r="O34" s="123"/>
    </row>
    <row r="35" spans="1:15" x14ac:dyDescent="0.3">
      <c r="A35" s="117" t="s">
        <v>773</v>
      </c>
      <c r="B35" s="118" t="s">
        <v>765</v>
      </c>
      <c r="C35" s="249">
        <v>180</v>
      </c>
      <c r="D35" s="119" t="s">
        <v>784</v>
      </c>
      <c r="E35" s="141"/>
      <c r="F35" s="142"/>
      <c r="G35" s="120">
        <f t="shared" ref="G35:G36" si="1">SUM(E35:F35)*C35</f>
        <v>0</v>
      </c>
      <c r="H35" s="121" t="s">
        <v>32</v>
      </c>
      <c r="I35" s="121" t="s">
        <v>1054</v>
      </c>
      <c r="J35" s="203" t="s">
        <v>577</v>
      </c>
      <c r="M35" s="122"/>
      <c r="N35" s="123"/>
      <c r="O35" s="123"/>
    </row>
    <row r="36" spans="1:15" x14ac:dyDescent="0.3">
      <c r="A36" s="117" t="s">
        <v>774</v>
      </c>
      <c r="B36" s="118" t="s">
        <v>201</v>
      </c>
      <c r="C36" s="249">
        <v>67</v>
      </c>
      <c r="D36" s="119" t="s">
        <v>784</v>
      </c>
      <c r="E36" s="141"/>
      <c r="F36" s="142"/>
      <c r="G36" s="120">
        <f t="shared" si="1"/>
        <v>0</v>
      </c>
      <c r="H36" s="121" t="s">
        <v>32</v>
      </c>
      <c r="I36" s="121">
        <v>97633</v>
      </c>
      <c r="J36" s="203" t="s">
        <v>577</v>
      </c>
      <c r="M36" s="122"/>
      <c r="N36" s="123"/>
      <c r="O36" s="123"/>
    </row>
    <row r="37" spans="1:15" x14ac:dyDescent="0.3">
      <c r="A37" s="117" t="s">
        <v>775</v>
      </c>
      <c r="B37" s="118" t="s">
        <v>651</v>
      </c>
      <c r="C37" s="249">
        <v>10</v>
      </c>
      <c r="D37" s="119" t="s">
        <v>910</v>
      </c>
      <c r="E37" s="141"/>
      <c r="F37" s="142"/>
      <c r="G37" s="120">
        <f t="shared" ref="G37" si="2">SUM(E37:F37)*C37</f>
        <v>0</v>
      </c>
      <c r="H37" s="121" t="s">
        <v>32</v>
      </c>
      <c r="I37" s="121" t="s">
        <v>1053</v>
      </c>
      <c r="J37" s="203" t="s">
        <v>650</v>
      </c>
      <c r="M37" s="122"/>
      <c r="N37" s="123"/>
      <c r="O37" s="123"/>
    </row>
    <row r="38" spans="1:15" x14ac:dyDescent="0.3">
      <c r="A38" s="117" t="s">
        <v>776</v>
      </c>
      <c r="B38" s="118" t="s">
        <v>203</v>
      </c>
      <c r="C38" s="249">
        <v>5.5</v>
      </c>
      <c r="D38" s="119" t="s">
        <v>784</v>
      </c>
      <c r="E38" s="141"/>
      <c r="F38" s="142"/>
      <c r="G38" s="120">
        <f t="shared" si="0"/>
        <v>0</v>
      </c>
      <c r="H38" s="121" t="s">
        <v>32</v>
      </c>
      <c r="I38" s="121">
        <v>97645</v>
      </c>
      <c r="J38" s="203" t="s">
        <v>577</v>
      </c>
      <c r="M38" s="122"/>
      <c r="N38" s="123"/>
      <c r="O38" s="123"/>
    </row>
    <row r="39" spans="1:15" x14ac:dyDescent="0.3">
      <c r="A39" s="117" t="s">
        <v>777</v>
      </c>
      <c r="B39" s="118" t="s">
        <v>551</v>
      </c>
      <c r="C39" s="249">
        <v>36</v>
      </c>
      <c r="D39" s="119" t="s">
        <v>784</v>
      </c>
      <c r="E39" s="141"/>
      <c r="F39" s="142"/>
      <c r="G39" s="120">
        <f t="shared" si="0"/>
        <v>0</v>
      </c>
      <c r="H39" s="121" t="s">
        <v>32</v>
      </c>
      <c r="I39" s="121">
        <v>97657</v>
      </c>
      <c r="J39" s="203" t="s">
        <v>577</v>
      </c>
      <c r="M39" s="122"/>
      <c r="N39" s="123"/>
      <c r="O39" s="123"/>
    </row>
    <row r="40" spans="1:15" x14ac:dyDescent="0.3">
      <c r="A40" s="147" t="s">
        <v>918</v>
      </c>
      <c r="B40" s="148" t="s">
        <v>916</v>
      </c>
      <c r="C40" s="249"/>
      <c r="D40" s="119"/>
      <c r="E40" s="139"/>
      <c r="F40" s="140"/>
      <c r="G40" s="120"/>
      <c r="H40" s="121"/>
      <c r="I40" s="121"/>
      <c r="J40" s="203"/>
      <c r="K40" s="209">
        <f>SUM(G42:G50)</f>
        <v>0</v>
      </c>
      <c r="M40" s="122"/>
      <c r="N40" s="123"/>
      <c r="O40" s="123"/>
    </row>
    <row r="41" spans="1:15" x14ac:dyDescent="0.3">
      <c r="A41" s="117" t="s">
        <v>19</v>
      </c>
      <c r="B41" s="118" t="s">
        <v>54</v>
      </c>
      <c r="C41" s="249"/>
      <c r="D41" s="119"/>
      <c r="E41" s="139"/>
      <c r="F41" s="140"/>
      <c r="G41" s="120"/>
      <c r="H41" s="121"/>
      <c r="I41" s="121"/>
      <c r="J41" s="203"/>
      <c r="M41" s="122"/>
      <c r="N41" s="123"/>
      <c r="O41" s="123"/>
    </row>
    <row r="42" spans="1:15" x14ac:dyDescent="0.3">
      <c r="A42" s="117" t="s">
        <v>20</v>
      </c>
      <c r="B42" s="118" t="s">
        <v>68</v>
      </c>
      <c r="C42" s="249">
        <v>201</v>
      </c>
      <c r="D42" s="119" t="s">
        <v>784</v>
      </c>
      <c r="E42" s="141"/>
      <c r="F42" s="142"/>
      <c r="G42" s="120">
        <f t="shared" ref="G42" si="3">SUM(E42:F42)*C42</f>
        <v>0</v>
      </c>
      <c r="H42" s="121" t="s">
        <v>32</v>
      </c>
      <c r="I42" s="121">
        <v>96359</v>
      </c>
      <c r="J42" s="203" t="s">
        <v>577</v>
      </c>
      <c r="M42" s="122"/>
      <c r="N42" s="123"/>
      <c r="O42" s="123"/>
    </row>
    <row r="43" spans="1:15" x14ac:dyDescent="0.3">
      <c r="A43" s="117" t="s">
        <v>21</v>
      </c>
      <c r="B43" s="118" t="s">
        <v>53</v>
      </c>
      <c r="C43" s="249"/>
      <c r="D43" s="119"/>
      <c r="E43" s="139"/>
      <c r="F43" s="140"/>
      <c r="G43" s="120"/>
      <c r="H43" s="121"/>
      <c r="I43" s="121"/>
      <c r="J43" s="203"/>
      <c r="M43" s="122"/>
      <c r="N43" s="123"/>
      <c r="O43" s="123"/>
    </row>
    <row r="44" spans="1:15" x14ac:dyDescent="0.3">
      <c r="A44" s="117" t="s">
        <v>22</v>
      </c>
      <c r="B44" s="118" t="s">
        <v>69</v>
      </c>
      <c r="C44" s="249">
        <v>120</v>
      </c>
      <c r="D44" s="119" t="s">
        <v>784</v>
      </c>
      <c r="E44" s="141"/>
      <c r="F44" s="142"/>
      <c r="G44" s="120">
        <f t="shared" ref="G44:G47" si="4">SUM(E44:F44)*C44</f>
        <v>0</v>
      </c>
      <c r="H44" s="121" t="s">
        <v>32</v>
      </c>
      <c r="I44" s="121">
        <v>87497</v>
      </c>
      <c r="J44" s="203" t="s">
        <v>577</v>
      </c>
      <c r="M44" s="122"/>
      <c r="N44" s="123"/>
      <c r="O44" s="123"/>
    </row>
    <row r="45" spans="1:15" x14ac:dyDescent="0.3">
      <c r="A45" s="117" t="s">
        <v>25</v>
      </c>
      <c r="B45" s="118" t="s">
        <v>205</v>
      </c>
      <c r="C45" s="249">
        <v>24</v>
      </c>
      <c r="D45" s="119" t="s">
        <v>784</v>
      </c>
      <c r="E45" s="141"/>
      <c r="F45" s="142"/>
      <c r="G45" s="120">
        <f t="shared" si="4"/>
        <v>0</v>
      </c>
      <c r="H45" s="121" t="s">
        <v>32</v>
      </c>
      <c r="I45" s="121">
        <v>87501</v>
      </c>
      <c r="J45" s="203" t="s">
        <v>577</v>
      </c>
      <c r="M45" s="122"/>
      <c r="N45" s="123"/>
      <c r="O45" s="123"/>
    </row>
    <row r="46" spans="1:15" x14ac:dyDescent="0.3">
      <c r="A46" s="117" t="s">
        <v>23</v>
      </c>
      <c r="B46" s="118" t="s">
        <v>91</v>
      </c>
      <c r="C46" s="249">
        <v>83</v>
      </c>
      <c r="D46" s="119" t="s">
        <v>784</v>
      </c>
      <c r="E46" s="141"/>
      <c r="F46" s="142"/>
      <c r="G46" s="120">
        <f t="shared" si="4"/>
        <v>0</v>
      </c>
      <c r="H46" s="121" t="s">
        <v>32</v>
      </c>
      <c r="I46" s="121">
        <v>89283</v>
      </c>
      <c r="J46" s="203" t="s">
        <v>577</v>
      </c>
      <c r="M46" s="122"/>
      <c r="N46" s="123"/>
      <c r="O46" s="123"/>
    </row>
    <row r="47" spans="1:15" x14ac:dyDescent="0.3">
      <c r="A47" s="117" t="s">
        <v>24</v>
      </c>
      <c r="B47" s="118" t="s">
        <v>745</v>
      </c>
      <c r="C47" s="249">
        <v>41</v>
      </c>
      <c r="D47" s="119" t="s">
        <v>101</v>
      </c>
      <c r="E47" s="141"/>
      <c r="F47" s="142"/>
      <c r="G47" s="120">
        <f t="shared" si="4"/>
        <v>0</v>
      </c>
      <c r="H47" s="121" t="s">
        <v>32</v>
      </c>
      <c r="I47" s="121">
        <v>93203</v>
      </c>
      <c r="J47" s="203" t="s">
        <v>577</v>
      </c>
      <c r="M47" s="122"/>
      <c r="N47" s="123"/>
      <c r="O47" s="123"/>
    </row>
    <row r="48" spans="1:15" x14ac:dyDescent="0.3">
      <c r="A48" s="117" t="s">
        <v>26</v>
      </c>
      <c r="B48" s="118" t="s">
        <v>778</v>
      </c>
      <c r="C48" s="249"/>
      <c r="D48" s="119"/>
      <c r="E48" s="139"/>
      <c r="F48" s="140"/>
      <c r="G48" s="120"/>
      <c r="H48" s="121"/>
      <c r="I48" s="121"/>
      <c r="J48" s="203"/>
      <c r="M48" s="122"/>
      <c r="N48" s="123"/>
      <c r="O48" s="123"/>
    </row>
    <row r="49" spans="1:15" x14ac:dyDescent="0.3">
      <c r="A49" s="117" t="s">
        <v>87</v>
      </c>
      <c r="B49" s="118" t="s">
        <v>779</v>
      </c>
      <c r="C49" s="249"/>
      <c r="D49" s="119"/>
      <c r="E49" s="139"/>
      <c r="F49" s="140"/>
      <c r="G49" s="120"/>
      <c r="H49" s="121"/>
      <c r="I49" s="121"/>
      <c r="J49" s="203"/>
      <c r="M49" s="122"/>
      <c r="N49" s="123"/>
      <c r="O49" s="123"/>
    </row>
    <row r="50" spans="1:15" ht="27.6" x14ac:dyDescent="0.3">
      <c r="A50" s="117" t="s">
        <v>189</v>
      </c>
      <c r="B50" s="118" t="s">
        <v>855</v>
      </c>
      <c r="C50" s="249">
        <v>39</v>
      </c>
      <c r="D50" s="119" t="s">
        <v>784</v>
      </c>
      <c r="E50" s="141"/>
      <c r="F50" s="142"/>
      <c r="G50" s="120">
        <f t="shared" ref="G50" si="5">SUM(E50:F50)*C50</f>
        <v>0</v>
      </c>
      <c r="H50" s="121" t="s">
        <v>79</v>
      </c>
      <c r="I50" s="121">
        <v>2</v>
      </c>
      <c r="J50" s="203" t="s">
        <v>577</v>
      </c>
      <c r="M50" s="122"/>
      <c r="N50" s="123"/>
      <c r="O50" s="123"/>
    </row>
    <row r="51" spans="1:15" x14ac:dyDescent="0.3">
      <c r="A51" s="147" t="s">
        <v>919</v>
      </c>
      <c r="B51" s="148" t="s">
        <v>920</v>
      </c>
      <c r="C51" s="249"/>
      <c r="D51" s="119"/>
      <c r="E51" s="139"/>
      <c r="F51" s="140"/>
      <c r="G51" s="120"/>
      <c r="H51" s="121"/>
      <c r="I51" s="121"/>
      <c r="J51" s="203"/>
      <c r="K51" s="209">
        <f>SUM(G53:G54)</f>
        <v>0</v>
      </c>
      <c r="M51" s="122"/>
      <c r="N51" s="123"/>
      <c r="O51" s="123"/>
    </row>
    <row r="52" spans="1:15" x14ac:dyDescent="0.3">
      <c r="A52" s="117" t="s">
        <v>2</v>
      </c>
      <c r="B52" s="118" t="s">
        <v>55</v>
      </c>
      <c r="C52" s="249"/>
      <c r="D52" s="119"/>
      <c r="E52" s="139"/>
      <c r="F52" s="140"/>
      <c r="G52" s="120"/>
      <c r="H52" s="121"/>
      <c r="I52" s="121"/>
      <c r="J52" s="203"/>
      <c r="M52" s="122"/>
      <c r="N52" s="123"/>
      <c r="O52" s="123"/>
    </row>
    <row r="53" spans="1:15" x14ac:dyDescent="0.3">
      <c r="A53" s="117" t="s">
        <v>3</v>
      </c>
      <c r="B53" s="118" t="s">
        <v>86</v>
      </c>
      <c r="C53" s="249">
        <v>861</v>
      </c>
      <c r="D53" s="119" t="s">
        <v>784</v>
      </c>
      <c r="E53" s="141"/>
      <c r="F53" s="140" t="s">
        <v>100</v>
      </c>
      <c r="G53" s="120">
        <f>SUM(E53:F53)*C53</f>
        <v>0</v>
      </c>
      <c r="H53" s="121" t="s">
        <v>32</v>
      </c>
      <c r="I53" s="121">
        <v>39513</v>
      </c>
      <c r="J53" s="203" t="s">
        <v>579</v>
      </c>
      <c r="M53" s="122"/>
      <c r="N53" s="123"/>
      <c r="O53" s="123"/>
    </row>
    <row r="54" spans="1:15" x14ac:dyDescent="0.3">
      <c r="A54" s="117" t="s">
        <v>190</v>
      </c>
      <c r="B54" s="118" t="s">
        <v>204</v>
      </c>
      <c r="C54" s="249">
        <v>75</v>
      </c>
      <c r="D54" s="119" t="s">
        <v>784</v>
      </c>
      <c r="E54" s="141"/>
      <c r="F54" s="142"/>
      <c r="G54" s="120">
        <f>SUM(E54:F54)*C54</f>
        <v>0</v>
      </c>
      <c r="H54" s="121" t="s">
        <v>32</v>
      </c>
      <c r="I54" s="121">
        <v>96113</v>
      </c>
      <c r="J54" s="203" t="s">
        <v>577</v>
      </c>
      <c r="M54" s="122"/>
      <c r="N54" s="123"/>
      <c r="O54" s="123"/>
    </row>
    <row r="55" spans="1:15" x14ac:dyDescent="0.3">
      <c r="A55" s="147" t="s">
        <v>921</v>
      </c>
      <c r="B55" s="148" t="s">
        <v>922</v>
      </c>
      <c r="C55" s="249"/>
      <c r="D55" s="119"/>
      <c r="E55" s="139"/>
      <c r="F55" s="140"/>
      <c r="G55" s="120"/>
      <c r="H55" s="121"/>
      <c r="I55" s="121"/>
      <c r="J55" s="203"/>
      <c r="K55" s="209">
        <f>SUM(G56:G66)</f>
        <v>0</v>
      </c>
      <c r="M55" s="122"/>
      <c r="N55" s="123"/>
      <c r="O55" s="123"/>
    </row>
    <row r="56" spans="1:15" x14ac:dyDescent="0.3">
      <c r="A56" s="117" t="s">
        <v>4</v>
      </c>
      <c r="B56" s="118" t="s">
        <v>71</v>
      </c>
      <c r="C56" s="249">
        <v>870</v>
      </c>
      <c r="D56" s="119" t="s">
        <v>784</v>
      </c>
      <c r="E56" s="141"/>
      <c r="F56" s="142"/>
      <c r="G56" s="120">
        <f t="shared" ref="G56:G66" si="6">SUM(E56:F56)*C56</f>
        <v>0</v>
      </c>
      <c r="H56" s="121" t="s">
        <v>32</v>
      </c>
      <c r="I56" s="121">
        <v>98682</v>
      </c>
      <c r="J56" s="203" t="s">
        <v>577</v>
      </c>
      <c r="M56" s="122"/>
      <c r="N56" s="123"/>
      <c r="O56" s="123"/>
    </row>
    <row r="57" spans="1:15" ht="27.6" x14ac:dyDescent="0.3">
      <c r="A57" s="117" t="s">
        <v>28</v>
      </c>
      <c r="B57" s="118" t="s">
        <v>800</v>
      </c>
      <c r="C57" s="249">
        <v>832</v>
      </c>
      <c r="D57" s="119" t="s">
        <v>784</v>
      </c>
      <c r="E57" s="141"/>
      <c r="F57" s="142"/>
      <c r="G57" s="120">
        <f t="shared" si="6"/>
        <v>0</v>
      </c>
      <c r="H57" s="121" t="s">
        <v>79</v>
      </c>
      <c r="I57" s="121">
        <v>17</v>
      </c>
      <c r="J57" s="203" t="s">
        <v>577</v>
      </c>
      <c r="M57" s="122"/>
      <c r="N57" s="123"/>
      <c r="O57" s="123"/>
    </row>
    <row r="58" spans="1:15" ht="27.6" x14ac:dyDescent="0.3">
      <c r="A58" s="117" t="s">
        <v>29</v>
      </c>
      <c r="B58" s="118" t="s">
        <v>780</v>
      </c>
      <c r="C58" s="249">
        <v>52</v>
      </c>
      <c r="D58" s="119" t="s">
        <v>784</v>
      </c>
      <c r="E58" s="141"/>
      <c r="F58" s="142"/>
      <c r="G58" s="120">
        <f t="shared" si="6"/>
        <v>0</v>
      </c>
      <c r="H58" s="121" t="s">
        <v>32</v>
      </c>
      <c r="I58" s="121">
        <v>87261</v>
      </c>
      <c r="J58" s="203" t="s">
        <v>577</v>
      </c>
      <c r="M58" s="122"/>
      <c r="N58" s="123"/>
      <c r="O58" s="123"/>
    </row>
    <row r="59" spans="1:15" x14ac:dyDescent="0.3">
      <c r="A59" s="117" t="s">
        <v>56</v>
      </c>
      <c r="B59" s="134" t="s">
        <v>903</v>
      </c>
      <c r="C59" s="135">
        <v>65</v>
      </c>
      <c r="D59" s="119" t="s">
        <v>1052</v>
      </c>
      <c r="E59" s="136"/>
      <c r="F59" s="136"/>
      <c r="G59" s="120">
        <f>SUM(E59:F59)*C59</f>
        <v>0</v>
      </c>
      <c r="H59" s="146" t="s">
        <v>905</v>
      </c>
      <c r="I59" s="146" t="s">
        <v>906</v>
      </c>
      <c r="J59" s="195">
        <v>43862</v>
      </c>
      <c r="M59" s="122"/>
      <c r="N59" s="123"/>
      <c r="O59" s="123"/>
    </row>
    <row r="60" spans="1:15" x14ac:dyDescent="0.3">
      <c r="A60" s="117" t="s">
        <v>57</v>
      </c>
      <c r="B60" s="134" t="s">
        <v>904</v>
      </c>
      <c r="C60" s="135">
        <v>60</v>
      </c>
      <c r="D60" s="119" t="s">
        <v>1052</v>
      </c>
      <c r="E60" s="136"/>
      <c r="F60" s="136"/>
      <c r="G60" s="120">
        <f t="shared" si="6"/>
        <v>0</v>
      </c>
      <c r="H60" s="146" t="s">
        <v>905</v>
      </c>
      <c r="I60" s="146" t="s">
        <v>907</v>
      </c>
      <c r="J60" s="195">
        <v>43891</v>
      </c>
      <c r="M60" s="122"/>
      <c r="N60" s="123"/>
      <c r="O60" s="123"/>
    </row>
    <row r="61" spans="1:15" x14ac:dyDescent="0.3">
      <c r="A61" s="117" t="s">
        <v>56</v>
      </c>
      <c r="B61" s="134" t="s">
        <v>908</v>
      </c>
      <c r="C61" s="135">
        <v>60</v>
      </c>
      <c r="D61" s="119" t="s">
        <v>1052</v>
      </c>
      <c r="E61" s="136"/>
      <c r="F61" s="136"/>
      <c r="G61" s="120">
        <f>SUM(E61:F61)*C61</f>
        <v>0</v>
      </c>
      <c r="H61" s="121" t="s">
        <v>909</v>
      </c>
      <c r="I61" s="121">
        <v>101094</v>
      </c>
      <c r="J61" s="203" t="s">
        <v>577</v>
      </c>
      <c r="M61" s="122"/>
      <c r="N61" s="123"/>
      <c r="O61" s="123"/>
    </row>
    <row r="62" spans="1:15" x14ac:dyDescent="0.3">
      <c r="A62" s="117" t="s">
        <v>58</v>
      </c>
      <c r="B62" s="118" t="s">
        <v>746</v>
      </c>
      <c r="C62" s="249">
        <v>25</v>
      </c>
      <c r="D62" s="119" t="s">
        <v>784</v>
      </c>
      <c r="E62" s="141"/>
      <c r="F62" s="142"/>
      <c r="G62" s="120">
        <f t="shared" ref="G62" si="7">SUM(E62:F62)*C62</f>
        <v>0</v>
      </c>
      <c r="H62" s="121" t="s">
        <v>79</v>
      </c>
      <c r="I62" s="121">
        <v>124</v>
      </c>
      <c r="J62" s="203" t="s">
        <v>578</v>
      </c>
      <c r="M62" s="122"/>
      <c r="N62" s="123"/>
      <c r="O62" s="123"/>
    </row>
    <row r="63" spans="1:15" x14ac:dyDescent="0.3">
      <c r="A63" s="117" t="s">
        <v>88</v>
      </c>
      <c r="B63" s="118" t="s">
        <v>200</v>
      </c>
      <c r="C63" s="249">
        <v>27</v>
      </c>
      <c r="D63" s="119" t="s">
        <v>784</v>
      </c>
      <c r="E63" s="141"/>
      <c r="F63" s="142"/>
      <c r="G63" s="120">
        <f t="shared" si="6"/>
        <v>0</v>
      </c>
      <c r="H63" s="121" t="s">
        <v>32</v>
      </c>
      <c r="I63" s="121">
        <v>84666</v>
      </c>
      <c r="J63" s="203" t="s">
        <v>577</v>
      </c>
      <c r="M63" s="122"/>
      <c r="N63" s="123"/>
      <c r="O63" s="123"/>
    </row>
    <row r="64" spans="1:15" x14ac:dyDescent="0.3">
      <c r="A64" s="117" t="s">
        <v>652</v>
      </c>
      <c r="B64" s="118" t="s">
        <v>703</v>
      </c>
      <c r="C64" s="249">
        <v>54</v>
      </c>
      <c r="D64" s="119" t="s">
        <v>101</v>
      </c>
      <c r="E64" s="141"/>
      <c r="F64" s="142"/>
      <c r="G64" s="120">
        <f t="shared" ref="G64" si="8">SUM(E64:F64)*C64</f>
        <v>0</v>
      </c>
      <c r="H64" s="121" t="s">
        <v>79</v>
      </c>
      <c r="I64" s="121">
        <v>145</v>
      </c>
      <c r="J64" s="203" t="s">
        <v>578</v>
      </c>
      <c r="M64" s="122"/>
      <c r="N64" s="123"/>
      <c r="O64" s="123"/>
    </row>
    <row r="65" spans="1:15" x14ac:dyDescent="0.3">
      <c r="A65" s="117" t="s">
        <v>704</v>
      </c>
      <c r="B65" s="118" t="s">
        <v>675</v>
      </c>
      <c r="C65" s="249">
        <v>376</v>
      </c>
      <c r="D65" s="119" t="s">
        <v>101</v>
      </c>
      <c r="E65" s="141"/>
      <c r="F65" s="142"/>
      <c r="G65" s="120">
        <f t="shared" si="6"/>
        <v>0</v>
      </c>
      <c r="H65" s="121" t="s">
        <v>32</v>
      </c>
      <c r="I65" s="121">
        <v>98688</v>
      </c>
      <c r="J65" s="203" t="s">
        <v>577</v>
      </c>
      <c r="M65" s="122"/>
      <c r="N65" s="123"/>
      <c r="O65" s="123"/>
    </row>
    <row r="66" spans="1:15" x14ac:dyDescent="0.3">
      <c r="A66" s="117" t="s">
        <v>851</v>
      </c>
      <c r="B66" s="118" t="s">
        <v>207</v>
      </c>
      <c r="C66" s="249">
        <v>15</v>
      </c>
      <c r="D66" s="119" t="s">
        <v>101</v>
      </c>
      <c r="E66" s="141"/>
      <c r="F66" s="142"/>
      <c r="G66" s="120">
        <f t="shared" si="6"/>
        <v>0</v>
      </c>
      <c r="H66" s="121" t="s">
        <v>32</v>
      </c>
      <c r="I66" s="121" t="s">
        <v>1057</v>
      </c>
      <c r="J66" s="203" t="s">
        <v>577</v>
      </c>
      <c r="M66" s="122"/>
      <c r="N66" s="123"/>
      <c r="O66" s="123"/>
    </row>
    <row r="67" spans="1:15" x14ac:dyDescent="0.3">
      <c r="A67" s="147" t="s">
        <v>923</v>
      </c>
      <c r="B67" s="148" t="s">
        <v>924</v>
      </c>
      <c r="C67" s="249"/>
      <c r="D67" s="119"/>
      <c r="E67" s="139"/>
      <c r="F67" s="140"/>
      <c r="G67" s="120"/>
      <c r="H67" s="121"/>
      <c r="I67" s="121"/>
      <c r="J67" s="203"/>
      <c r="K67" s="209">
        <f>SUM(G70:G77)</f>
        <v>0</v>
      </c>
      <c r="M67" s="122"/>
      <c r="N67" s="123"/>
      <c r="O67" s="123"/>
    </row>
    <row r="68" spans="1:15" x14ac:dyDescent="0.3">
      <c r="A68" s="117" t="s">
        <v>1</v>
      </c>
      <c r="B68" s="118" t="s">
        <v>187</v>
      </c>
      <c r="C68" s="249"/>
      <c r="D68" s="119"/>
      <c r="E68" s="139"/>
      <c r="F68" s="140"/>
      <c r="G68" s="120"/>
      <c r="H68" s="121"/>
      <c r="I68" s="121"/>
      <c r="J68" s="203"/>
      <c r="M68" s="122"/>
      <c r="N68" s="123"/>
      <c r="O68" s="123"/>
    </row>
    <row r="69" spans="1:15" x14ac:dyDescent="0.3">
      <c r="A69" s="117" t="s">
        <v>206</v>
      </c>
      <c r="B69" s="118" t="s">
        <v>188</v>
      </c>
      <c r="C69" s="249"/>
      <c r="D69" s="119"/>
      <c r="E69" s="139"/>
      <c r="F69" s="140"/>
      <c r="G69" s="120"/>
      <c r="H69" s="121"/>
      <c r="I69" s="121"/>
      <c r="J69" s="203"/>
      <c r="M69" s="122"/>
      <c r="N69" s="123"/>
      <c r="O69" s="123"/>
    </row>
    <row r="70" spans="1:15" x14ac:dyDescent="0.3">
      <c r="A70" s="117" t="s">
        <v>211</v>
      </c>
      <c r="B70" s="118" t="s">
        <v>70</v>
      </c>
      <c r="C70" s="249">
        <v>388</v>
      </c>
      <c r="D70" s="119" t="s">
        <v>784</v>
      </c>
      <c r="E70" s="141"/>
      <c r="F70" s="142"/>
      <c r="G70" s="120">
        <f t="shared" ref="G70:G75" si="9">SUM(E70:F70)*C70</f>
        <v>0</v>
      </c>
      <c r="H70" s="121" t="s">
        <v>32</v>
      </c>
      <c r="I70" s="121">
        <v>87878</v>
      </c>
      <c r="J70" s="203" t="s">
        <v>577</v>
      </c>
      <c r="M70" s="122"/>
      <c r="N70" s="123"/>
      <c r="O70" s="123"/>
    </row>
    <row r="71" spans="1:15" x14ac:dyDescent="0.3">
      <c r="A71" s="117" t="s">
        <v>212</v>
      </c>
      <c r="B71" s="118" t="s">
        <v>77</v>
      </c>
      <c r="C71" s="249">
        <v>388</v>
      </c>
      <c r="D71" s="119" t="s">
        <v>784</v>
      </c>
      <c r="E71" s="141"/>
      <c r="F71" s="142"/>
      <c r="G71" s="120">
        <f t="shared" si="9"/>
        <v>0</v>
      </c>
      <c r="H71" s="121" t="s">
        <v>32</v>
      </c>
      <c r="I71" s="121">
        <v>87527</v>
      </c>
      <c r="J71" s="203" t="s">
        <v>577</v>
      </c>
      <c r="M71" s="122"/>
      <c r="N71" s="123"/>
      <c r="O71" s="123"/>
    </row>
    <row r="72" spans="1:15" x14ac:dyDescent="0.3">
      <c r="A72" s="117" t="s">
        <v>213</v>
      </c>
      <c r="B72" s="118" t="s">
        <v>78</v>
      </c>
      <c r="C72" s="249">
        <v>388</v>
      </c>
      <c r="D72" s="119" t="s">
        <v>784</v>
      </c>
      <c r="E72" s="141"/>
      <c r="F72" s="142"/>
      <c r="G72" s="120">
        <f t="shared" si="9"/>
        <v>0</v>
      </c>
      <c r="H72" s="121" t="s">
        <v>32</v>
      </c>
      <c r="I72" s="121">
        <v>87543</v>
      </c>
      <c r="J72" s="203" t="s">
        <v>577</v>
      </c>
      <c r="M72" s="122"/>
      <c r="N72" s="123"/>
      <c r="O72" s="123"/>
    </row>
    <row r="73" spans="1:15" x14ac:dyDescent="0.3">
      <c r="A73" s="117" t="s">
        <v>214</v>
      </c>
      <c r="B73" s="118" t="s">
        <v>92</v>
      </c>
      <c r="C73" s="249">
        <v>192</v>
      </c>
      <c r="D73" s="119" t="s">
        <v>784</v>
      </c>
      <c r="E73" s="141"/>
      <c r="F73" s="142"/>
      <c r="G73" s="120">
        <f t="shared" si="9"/>
        <v>0</v>
      </c>
      <c r="H73" s="121" t="s">
        <v>32</v>
      </c>
      <c r="I73" s="121">
        <v>90406</v>
      </c>
      <c r="J73" s="203" t="s">
        <v>577</v>
      </c>
      <c r="M73" s="122"/>
      <c r="N73" s="123"/>
      <c r="O73" s="123"/>
    </row>
    <row r="74" spans="1:15" x14ac:dyDescent="0.3">
      <c r="A74" s="117" t="s">
        <v>215</v>
      </c>
      <c r="B74" s="118" t="s">
        <v>654</v>
      </c>
      <c r="C74" s="249">
        <v>165</v>
      </c>
      <c r="D74" s="119" t="s">
        <v>784</v>
      </c>
      <c r="E74" s="141"/>
      <c r="F74" s="142"/>
      <c r="G74" s="120">
        <f t="shared" ref="G74" si="10">SUM(E74:F74)*C74</f>
        <v>0</v>
      </c>
      <c r="H74" s="121" t="s">
        <v>79</v>
      </c>
      <c r="I74" s="121">
        <v>122</v>
      </c>
      <c r="J74" s="203" t="s">
        <v>577</v>
      </c>
      <c r="M74" s="122"/>
      <c r="N74" s="123"/>
      <c r="O74" s="123"/>
    </row>
    <row r="75" spans="1:15" x14ac:dyDescent="0.3">
      <c r="A75" s="117" t="s">
        <v>655</v>
      </c>
      <c r="B75" s="118" t="s">
        <v>653</v>
      </c>
      <c r="C75" s="249">
        <v>777</v>
      </c>
      <c r="D75" s="119" t="s">
        <v>784</v>
      </c>
      <c r="E75" s="141"/>
      <c r="F75" s="142"/>
      <c r="G75" s="120">
        <f t="shared" si="9"/>
        <v>0</v>
      </c>
      <c r="H75" s="121" t="s">
        <v>32</v>
      </c>
      <c r="I75" s="121">
        <v>87529</v>
      </c>
      <c r="J75" s="203" t="s">
        <v>577</v>
      </c>
      <c r="M75" s="122"/>
      <c r="N75" s="123"/>
      <c r="O75" s="123"/>
    </row>
    <row r="76" spans="1:15" x14ac:dyDescent="0.3">
      <c r="A76" s="117" t="s">
        <v>216</v>
      </c>
      <c r="B76" s="118" t="s">
        <v>191</v>
      </c>
      <c r="C76" s="249"/>
      <c r="D76" s="119"/>
      <c r="E76" s="139"/>
      <c r="F76" s="140"/>
      <c r="G76" s="120"/>
      <c r="H76" s="121"/>
      <c r="I76" s="121"/>
      <c r="J76" s="203"/>
      <c r="M76" s="122"/>
      <c r="N76" s="123"/>
      <c r="O76" s="123"/>
    </row>
    <row r="77" spans="1:15" x14ac:dyDescent="0.3">
      <c r="A77" s="117" t="s">
        <v>217</v>
      </c>
      <c r="B77" s="118" t="s">
        <v>210</v>
      </c>
      <c r="C77" s="249">
        <v>192</v>
      </c>
      <c r="D77" s="119" t="s">
        <v>784</v>
      </c>
      <c r="E77" s="141"/>
      <c r="F77" s="142"/>
      <c r="G77" s="120">
        <f t="shared" ref="G77" si="11">SUM(E77:F77)*C77</f>
        <v>0</v>
      </c>
      <c r="H77" s="121" t="s">
        <v>79</v>
      </c>
      <c r="I77" s="121">
        <v>16</v>
      </c>
      <c r="J77" s="203" t="s">
        <v>577</v>
      </c>
      <c r="M77" s="122"/>
      <c r="N77" s="123"/>
      <c r="O77" s="123"/>
    </row>
    <row r="78" spans="1:15" x14ac:dyDescent="0.3">
      <c r="A78" s="147" t="s">
        <v>925</v>
      </c>
      <c r="B78" s="148" t="s">
        <v>926</v>
      </c>
      <c r="C78" s="249"/>
      <c r="D78" s="119"/>
      <c r="E78" s="139"/>
      <c r="F78" s="140"/>
      <c r="G78" s="120"/>
      <c r="H78" s="121"/>
      <c r="I78" s="121"/>
      <c r="J78" s="203"/>
      <c r="K78" s="209">
        <f>SUM(G79:G89)</f>
        <v>0</v>
      </c>
      <c r="M78" s="122"/>
      <c r="N78" s="123"/>
      <c r="O78" s="123"/>
    </row>
    <row r="79" spans="1:15" x14ac:dyDescent="0.3">
      <c r="A79" s="117" t="s">
        <v>218</v>
      </c>
      <c r="B79" s="118" t="s">
        <v>72</v>
      </c>
      <c r="C79" s="249">
        <v>777</v>
      </c>
      <c r="D79" s="119" t="s">
        <v>784</v>
      </c>
      <c r="E79" s="141"/>
      <c r="F79" s="142"/>
      <c r="G79" s="120">
        <f t="shared" ref="G79:G89" si="12">SUM(E79:F79)*C79</f>
        <v>0</v>
      </c>
      <c r="H79" s="121" t="s">
        <v>79</v>
      </c>
      <c r="I79" s="121">
        <v>3</v>
      </c>
      <c r="J79" s="203" t="s">
        <v>577</v>
      </c>
      <c r="M79" s="122"/>
      <c r="N79" s="123"/>
      <c r="O79" s="123"/>
    </row>
    <row r="80" spans="1:15" x14ac:dyDescent="0.3">
      <c r="A80" s="117" t="s">
        <v>219</v>
      </c>
      <c r="B80" s="118" t="s">
        <v>177</v>
      </c>
      <c r="C80" s="249">
        <v>1721</v>
      </c>
      <c r="D80" s="119" t="s">
        <v>784</v>
      </c>
      <c r="E80" s="141"/>
      <c r="F80" s="142"/>
      <c r="G80" s="120">
        <f t="shared" si="12"/>
        <v>0</v>
      </c>
      <c r="H80" s="121" t="s">
        <v>32</v>
      </c>
      <c r="I80" s="121">
        <v>88414</v>
      </c>
      <c r="J80" s="203" t="s">
        <v>577</v>
      </c>
      <c r="M80" s="122"/>
      <c r="N80" s="123"/>
      <c r="O80" s="123"/>
    </row>
    <row r="81" spans="1:15" x14ac:dyDescent="0.3">
      <c r="A81" s="117" t="s">
        <v>220</v>
      </c>
      <c r="B81" s="118" t="s">
        <v>178</v>
      </c>
      <c r="C81" s="249">
        <v>1299</v>
      </c>
      <c r="D81" s="119" t="s">
        <v>784</v>
      </c>
      <c r="E81" s="141"/>
      <c r="F81" s="142"/>
      <c r="G81" s="120">
        <f t="shared" si="12"/>
        <v>0</v>
      </c>
      <c r="H81" s="121" t="s">
        <v>32</v>
      </c>
      <c r="I81" s="121">
        <v>88497</v>
      </c>
      <c r="J81" s="203" t="s">
        <v>577</v>
      </c>
      <c r="M81" s="122"/>
      <c r="N81" s="123"/>
      <c r="O81" s="123"/>
    </row>
    <row r="82" spans="1:15" x14ac:dyDescent="0.3">
      <c r="A82" s="117" t="s">
        <v>221</v>
      </c>
      <c r="B82" s="118" t="s">
        <v>179</v>
      </c>
      <c r="C82" s="249">
        <v>1451</v>
      </c>
      <c r="D82" s="119" t="s">
        <v>784</v>
      </c>
      <c r="E82" s="141"/>
      <c r="F82" s="142"/>
      <c r="G82" s="120">
        <f t="shared" si="12"/>
        <v>0</v>
      </c>
      <c r="H82" s="121" t="s">
        <v>32</v>
      </c>
      <c r="I82" s="121">
        <v>95622</v>
      </c>
      <c r="J82" s="203" t="s">
        <v>577</v>
      </c>
      <c r="M82" s="122"/>
      <c r="N82" s="123"/>
      <c r="O82" s="123"/>
    </row>
    <row r="83" spans="1:15" x14ac:dyDescent="0.3">
      <c r="A83" s="117" t="s">
        <v>222</v>
      </c>
      <c r="B83" s="118" t="s">
        <v>180</v>
      </c>
      <c r="C83" s="249">
        <v>201</v>
      </c>
      <c r="D83" s="119" t="s">
        <v>784</v>
      </c>
      <c r="E83" s="141"/>
      <c r="F83" s="142"/>
      <c r="G83" s="120">
        <f t="shared" si="12"/>
        <v>0</v>
      </c>
      <c r="H83" s="121" t="s">
        <v>32</v>
      </c>
      <c r="I83" s="121">
        <v>88495</v>
      </c>
      <c r="J83" s="203" t="s">
        <v>577</v>
      </c>
      <c r="M83" s="122"/>
      <c r="N83" s="123"/>
      <c r="O83" s="123"/>
    </row>
    <row r="84" spans="1:15" x14ac:dyDescent="0.3">
      <c r="A84" s="117" t="s">
        <v>223</v>
      </c>
      <c r="B84" s="118" t="s">
        <v>175</v>
      </c>
      <c r="C84" s="249">
        <v>201</v>
      </c>
      <c r="D84" s="119" t="s">
        <v>784</v>
      </c>
      <c r="E84" s="141"/>
      <c r="F84" s="142"/>
      <c r="G84" s="120">
        <f t="shared" si="12"/>
        <v>0</v>
      </c>
      <c r="H84" s="121" t="s">
        <v>32</v>
      </c>
      <c r="I84" s="121">
        <v>95622</v>
      </c>
      <c r="J84" s="203" t="s">
        <v>577</v>
      </c>
      <c r="M84" s="122"/>
      <c r="N84" s="123"/>
      <c r="O84" s="123"/>
    </row>
    <row r="85" spans="1:15" x14ac:dyDescent="0.3">
      <c r="A85" s="117" t="s">
        <v>224</v>
      </c>
      <c r="B85" s="118" t="s">
        <v>176</v>
      </c>
      <c r="C85" s="249">
        <v>69</v>
      </c>
      <c r="D85" s="119" t="s">
        <v>784</v>
      </c>
      <c r="E85" s="141"/>
      <c r="F85" s="142"/>
      <c r="G85" s="120">
        <f t="shared" si="12"/>
        <v>0</v>
      </c>
      <c r="H85" s="121" t="s">
        <v>32</v>
      </c>
      <c r="I85" s="121">
        <v>88496</v>
      </c>
      <c r="J85" s="203" t="s">
        <v>577</v>
      </c>
      <c r="M85" s="122"/>
      <c r="N85" s="123"/>
      <c r="O85" s="123"/>
    </row>
    <row r="86" spans="1:15" x14ac:dyDescent="0.3">
      <c r="A86" s="117" t="s">
        <v>225</v>
      </c>
      <c r="B86" s="118" t="s">
        <v>181</v>
      </c>
      <c r="C86" s="249">
        <v>69</v>
      </c>
      <c r="D86" s="119" t="s">
        <v>784</v>
      </c>
      <c r="E86" s="141"/>
      <c r="F86" s="142"/>
      <c r="G86" s="120">
        <f t="shared" si="12"/>
        <v>0</v>
      </c>
      <c r="H86" s="121" t="s">
        <v>32</v>
      </c>
      <c r="I86" s="121">
        <v>95622</v>
      </c>
      <c r="J86" s="203" t="s">
        <v>577</v>
      </c>
      <c r="M86" s="122"/>
      <c r="N86" s="123"/>
      <c r="O86" s="123"/>
    </row>
    <row r="87" spans="1:15" x14ac:dyDescent="0.3">
      <c r="A87" s="117" t="s">
        <v>226</v>
      </c>
      <c r="B87" s="118" t="s">
        <v>73</v>
      </c>
      <c r="C87" s="249">
        <v>23</v>
      </c>
      <c r="D87" s="119" t="s">
        <v>784</v>
      </c>
      <c r="E87" s="141"/>
      <c r="F87" s="142"/>
      <c r="G87" s="120">
        <f t="shared" si="12"/>
        <v>0</v>
      </c>
      <c r="H87" s="121" t="s">
        <v>32</v>
      </c>
      <c r="I87" s="121">
        <v>73739</v>
      </c>
      <c r="J87" s="203" t="s">
        <v>577</v>
      </c>
      <c r="M87" s="122"/>
      <c r="N87" s="123"/>
      <c r="O87" s="123"/>
    </row>
    <row r="88" spans="1:15" x14ac:dyDescent="0.3">
      <c r="A88" s="117" t="s">
        <v>227</v>
      </c>
      <c r="B88" s="118" t="s">
        <v>74</v>
      </c>
      <c r="C88" s="249">
        <v>90</v>
      </c>
      <c r="D88" s="119" t="s">
        <v>784</v>
      </c>
      <c r="E88" s="141"/>
      <c r="F88" s="142"/>
      <c r="G88" s="120">
        <f t="shared" si="12"/>
        <v>0</v>
      </c>
      <c r="H88" s="121" t="s">
        <v>32</v>
      </c>
      <c r="I88" s="121">
        <v>100742</v>
      </c>
      <c r="J88" s="203" t="s">
        <v>577</v>
      </c>
      <c r="M88" s="122"/>
      <c r="N88" s="123"/>
      <c r="O88" s="123"/>
    </row>
    <row r="89" spans="1:15" x14ac:dyDescent="0.3">
      <c r="A89" s="117" t="s">
        <v>852</v>
      </c>
      <c r="B89" s="118" t="s">
        <v>853</v>
      </c>
      <c r="C89" s="249">
        <v>30.5</v>
      </c>
      <c r="D89" s="119" t="s">
        <v>784</v>
      </c>
      <c r="E89" s="141"/>
      <c r="F89" s="142"/>
      <c r="G89" s="120">
        <f t="shared" si="12"/>
        <v>0</v>
      </c>
      <c r="H89" s="121" t="s">
        <v>32</v>
      </c>
      <c r="I89" s="121">
        <v>95622</v>
      </c>
      <c r="J89" s="203" t="s">
        <v>577</v>
      </c>
      <c r="M89" s="122"/>
      <c r="N89" s="123"/>
      <c r="O89" s="123"/>
    </row>
    <row r="90" spans="1:15" x14ac:dyDescent="0.3">
      <c r="A90" s="147" t="s">
        <v>927</v>
      </c>
      <c r="B90" s="148" t="s">
        <v>928</v>
      </c>
      <c r="C90" s="249"/>
      <c r="D90" s="119"/>
      <c r="E90" s="139"/>
      <c r="F90" s="140"/>
      <c r="G90" s="120"/>
      <c r="H90" s="121"/>
      <c r="I90" s="121"/>
      <c r="J90" s="203"/>
      <c r="K90" s="209">
        <f>SUM(G92:G110)</f>
        <v>0</v>
      </c>
      <c r="M90" s="122"/>
      <c r="N90" s="123"/>
      <c r="O90" s="123"/>
    </row>
    <row r="91" spans="1:15" x14ac:dyDescent="0.3">
      <c r="A91" s="117" t="s">
        <v>228</v>
      </c>
      <c r="B91" s="118" t="s">
        <v>81</v>
      </c>
      <c r="C91" s="249"/>
      <c r="D91" s="119"/>
      <c r="E91" s="139"/>
      <c r="F91" s="140"/>
      <c r="G91" s="120"/>
      <c r="H91" s="121"/>
      <c r="I91" s="121"/>
      <c r="J91" s="203"/>
      <c r="M91" s="122"/>
      <c r="N91" s="123"/>
      <c r="O91" s="123"/>
    </row>
    <row r="92" spans="1:15" x14ac:dyDescent="0.3">
      <c r="A92" s="117" t="s">
        <v>229</v>
      </c>
      <c r="B92" s="118" t="s">
        <v>208</v>
      </c>
      <c r="C92" s="249">
        <v>3</v>
      </c>
      <c r="D92" s="119" t="s">
        <v>1052</v>
      </c>
      <c r="E92" s="141"/>
      <c r="F92" s="142"/>
      <c r="G92" s="120">
        <f t="shared" ref="G92:G103" si="13">SUM(E92:F92)*C92</f>
        <v>0</v>
      </c>
      <c r="H92" s="121" t="s">
        <v>32</v>
      </c>
      <c r="I92" s="121">
        <v>90842</v>
      </c>
      <c r="J92" s="203" t="s">
        <v>577</v>
      </c>
      <c r="M92" s="122"/>
      <c r="N92" s="123"/>
      <c r="O92" s="123"/>
    </row>
    <row r="93" spans="1:15" x14ac:dyDescent="0.3">
      <c r="A93" s="117" t="s">
        <v>230</v>
      </c>
      <c r="B93" s="118" t="s">
        <v>80</v>
      </c>
      <c r="C93" s="249">
        <v>7</v>
      </c>
      <c r="D93" s="119" t="s">
        <v>1052</v>
      </c>
      <c r="E93" s="141"/>
      <c r="F93" s="142"/>
      <c r="G93" s="120">
        <f t="shared" si="13"/>
        <v>0</v>
      </c>
      <c r="H93" s="121" t="s">
        <v>32</v>
      </c>
      <c r="I93" s="121">
        <v>90843</v>
      </c>
      <c r="J93" s="203" t="s">
        <v>577</v>
      </c>
      <c r="M93" s="122"/>
      <c r="N93" s="123"/>
      <c r="O93" s="123"/>
    </row>
    <row r="94" spans="1:15" x14ac:dyDescent="0.3">
      <c r="A94" s="117" t="s">
        <v>231</v>
      </c>
      <c r="B94" s="118" t="s">
        <v>209</v>
      </c>
      <c r="C94" s="249">
        <v>6</v>
      </c>
      <c r="D94" s="119" t="s">
        <v>1052</v>
      </c>
      <c r="E94" s="141"/>
      <c r="F94" s="142"/>
      <c r="G94" s="120">
        <f t="shared" si="13"/>
        <v>0</v>
      </c>
      <c r="H94" s="121" t="s">
        <v>32</v>
      </c>
      <c r="I94" s="121">
        <v>90844</v>
      </c>
      <c r="J94" s="203" t="s">
        <v>577</v>
      </c>
      <c r="M94" s="122"/>
      <c r="N94" s="123"/>
      <c r="O94" s="123"/>
    </row>
    <row r="95" spans="1:15" x14ac:dyDescent="0.3">
      <c r="A95" s="117" t="s">
        <v>232</v>
      </c>
      <c r="B95" s="118" t="s">
        <v>682</v>
      </c>
      <c r="C95" s="249">
        <v>1</v>
      </c>
      <c r="D95" s="119" t="s">
        <v>1052</v>
      </c>
      <c r="E95" s="141"/>
      <c r="F95" s="142"/>
      <c r="G95" s="120">
        <f t="shared" si="13"/>
        <v>0</v>
      </c>
      <c r="H95" s="121" t="s">
        <v>32</v>
      </c>
      <c r="I95" s="121">
        <v>90844</v>
      </c>
      <c r="J95" s="203" t="s">
        <v>577</v>
      </c>
      <c r="M95" s="122"/>
      <c r="N95" s="123"/>
      <c r="O95" s="123"/>
    </row>
    <row r="96" spans="1:15" x14ac:dyDescent="0.3">
      <c r="A96" s="117" t="s">
        <v>233</v>
      </c>
      <c r="B96" s="118" t="s">
        <v>82</v>
      </c>
      <c r="C96" s="249"/>
      <c r="D96" s="119"/>
      <c r="E96" s="139"/>
      <c r="F96" s="140"/>
      <c r="G96" s="120"/>
      <c r="H96" s="121"/>
      <c r="I96" s="121"/>
      <c r="J96" s="203"/>
      <c r="M96" s="122"/>
      <c r="N96" s="123"/>
      <c r="O96" s="123"/>
    </row>
    <row r="97" spans="1:15" x14ac:dyDescent="0.3">
      <c r="A97" s="117" t="s">
        <v>234</v>
      </c>
      <c r="B97" s="118" t="s">
        <v>781</v>
      </c>
      <c r="C97" s="249">
        <v>1</v>
      </c>
      <c r="D97" s="119" t="s">
        <v>1052</v>
      </c>
      <c r="E97" s="141"/>
      <c r="F97" s="142"/>
      <c r="G97" s="120">
        <f t="shared" si="13"/>
        <v>0</v>
      </c>
      <c r="H97" s="121" t="s">
        <v>32</v>
      </c>
      <c r="I97" s="121">
        <v>100701</v>
      </c>
      <c r="J97" s="203" t="s">
        <v>577</v>
      </c>
      <c r="M97" s="122"/>
      <c r="N97" s="123"/>
      <c r="O97" s="123"/>
    </row>
    <row r="98" spans="1:15" x14ac:dyDescent="0.3">
      <c r="A98" s="117" t="s">
        <v>235</v>
      </c>
      <c r="B98" s="118" t="s">
        <v>782</v>
      </c>
      <c r="C98" s="249">
        <v>4</v>
      </c>
      <c r="D98" s="119" t="s">
        <v>1052</v>
      </c>
      <c r="E98" s="141"/>
      <c r="F98" s="142"/>
      <c r="G98" s="120">
        <f t="shared" si="13"/>
        <v>0</v>
      </c>
      <c r="H98" s="121" t="s">
        <v>32</v>
      </c>
      <c r="I98" s="121" t="s">
        <v>548</v>
      </c>
      <c r="J98" s="203" t="s">
        <v>577</v>
      </c>
      <c r="M98" s="122"/>
      <c r="N98" s="123"/>
      <c r="O98" s="123"/>
    </row>
    <row r="99" spans="1:15" x14ac:dyDescent="0.3">
      <c r="A99" s="117" t="s">
        <v>236</v>
      </c>
      <c r="B99" s="118" t="s">
        <v>656</v>
      </c>
      <c r="C99" s="249"/>
      <c r="D99" s="119"/>
      <c r="E99" s="139"/>
      <c r="F99" s="140"/>
      <c r="G99" s="120"/>
      <c r="H99" s="121"/>
      <c r="I99" s="121"/>
      <c r="J99" s="203"/>
      <c r="M99" s="122"/>
      <c r="N99" s="123"/>
      <c r="O99" s="123"/>
    </row>
    <row r="100" spans="1:15" ht="27.6" x14ac:dyDescent="0.3">
      <c r="A100" s="117" t="s">
        <v>237</v>
      </c>
      <c r="B100" s="118" t="s">
        <v>856</v>
      </c>
      <c r="C100" s="249">
        <v>17.5</v>
      </c>
      <c r="D100" s="119" t="s">
        <v>784</v>
      </c>
      <c r="E100" s="141"/>
      <c r="F100" s="142"/>
      <c r="G100" s="120">
        <f t="shared" si="13"/>
        <v>0</v>
      </c>
      <c r="H100" s="121" t="s">
        <v>79</v>
      </c>
      <c r="I100" s="121">
        <v>146</v>
      </c>
      <c r="J100" s="203" t="s">
        <v>577</v>
      </c>
      <c r="M100" s="122"/>
      <c r="N100" s="123"/>
      <c r="O100" s="123"/>
    </row>
    <row r="101" spans="1:15" ht="27.6" x14ac:dyDescent="0.3">
      <c r="A101" s="117" t="s">
        <v>238</v>
      </c>
      <c r="B101" s="118" t="s">
        <v>657</v>
      </c>
      <c r="C101" s="249">
        <v>22.5</v>
      </c>
      <c r="D101" s="119" t="s">
        <v>784</v>
      </c>
      <c r="E101" s="141"/>
      <c r="F101" s="142"/>
      <c r="G101" s="120">
        <f t="shared" si="13"/>
        <v>0</v>
      </c>
      <c r="H101" s="121" t="s">
        <v>79</v>
      </c>
      <c r="I101" s="121">
        <v>147</v>
      </c>
      <c r="J101" s="203" t="s">
        <v>577</v>
      </c>
      <c r="M101" s="122"/>
      <c r="N101" s="123"/>
      <c r="O101" s="123"/>
    </row>
    <row r="102" spans="1:15" ht="27.6" x14ac:dyDescent="0.3">
      <c r="A102" s="117" t="s">
        <v>239</v>
      </c>
      <c r="B102" s="118" t="s">
        <v>658</v>
      </c>
      <c r="C102" s="249">
        <v>9</v>
      </c>
      <c r="D102" s="119" t="s">
        <v>784</v>
      </c>
      <c r="E102" s="141"/>
      <c r="F102" s="142"/>
      <c r="G102" s="120">
        <f t="shared" si="13"/>
        <v>0</v>
      </c>
      <c r="H102" s="121" t="s">
        <v>79</v>
      </c>
      <c r="I102" s="121">
        <v>148</v>
      </c>
      <c r="J102" s="203" t="s">
        <v>577</v>
      </c>
      <c r="M102" s="122"/>
      <c r="N102" s="123"/>
      <c r="O102" s="123"/>
    </row>
    <row r="103" spans="1:15" ht="27.6" x14ac:dyDescent="0.3">
      <c r="A103" s="117" t="s">
        <v>240</v>
      </c>
      <c r="B103" s="118" t="s">
        <v>783</v>
      </c>
      <c r="C103" s="249">
        <v>34</v>
      </c>
      <c r="D103" s="119" t="s">
        <v>784</v>
      </c>
      <c r="E103" s="141"/>
      <c r="F103" s="142"/>
      <c r="G103" s="120">
        <f t="shared" si="13"/>
        <v>0</v>
      </c>
      <c r="H103" s="121" t="s">
        <v>79</v>
      </c>
      <c r="I103" s="121">
        <v>152</v>
      </c>
      <c r="J103" s="203" t="s">
        <v>577</v>
      </c>
      <c r="M103" s="122"/>
      <c r="N103" s="123"/>
      <c r="O103" s="123"/>
    </row>
    <row r="104" spans="1:15" ht="41.4" x14ac:dyDescent="0.3">
      <c r="A104" s="117" t="s">
        <v>241</v>
      </c>
      <c r="B104" s="118" t="s">
        <v>807</v>
      </c>
      <c r="C104" s="249">
        <v>36.5</v>
      </c>
      <c r="D104" s="119" t="s">
        <v>784</v>
      </c>
      <c r="E104" s="141"/>
      <c r="F104" s="142"/>
      <c r="G104" s="120">
        <f>SUM(E104:F104)*C104</f>
        <v>0</v>
      </c>
      <c r="H104" s="121" t="s">
        <v>79</v>
      </c>
      <c r="I104" s="121">
        <v>149</v>
      </c>
      <c r="J104" s="203" t="s">
        <v>577</v>
      </c>
      <c r="M104" s="122"/>
      <c r="N104" s="123"/>
      <c r="O104" s="123"/>
    </row>
    <row r="105" spans="1:15" ht="27.6" x14ac:dyDescent="0.3">
      <c r="A105" s="117" t="s">
        <v>242</v>
      </c>
      <c r="B105" s="118" t="s">
        <v>808</v>
      </c>
      <c r="C105" s="249">
        <v>17.5</v>
      </c>
      <c r="D105" s="119" t="s">
        <v>784</v>
      </c>
      <c r="E105" s="141"/>
      <c r="F105" s="142"/>
      <c r="G105" s="120">
        <f t="shared" ref="G105:G108" si="14">SUM(E105:F105)*C105</f>
        <v>0</v>
      </c>
      <c r="H105" s="121" t="s">
        <v>79</v>
      </c>
      <c r="I105" s="121">
        <v>150</v>
      </c>
      <c r="J105" s="203" t="s">
        <v>577</v>
      </c>
      <c r="M105" s="122"/>
      <c r="N105" s="123"/>
      <c r="O105" s="123"/>
    </row>
    <row r="106" spans="1:15" x14ac:dyDescent="0.3">
      <c r="A106" s="117" t="s">
        <v>243</v>
      </c>
      <c r="B106" s="118" t="s">
        <v>810</v>
      </c>
      <c r="C106" s="249">
        <v>54</v>
      </c>
      <c r="D106" s="119" t="s">
        <v>784</v>
      </c>
      <c r="E106" s="141"/>
      <c r="F106" s="142"/>
      <c r="G106" s="120">
        <f t="shared" si="14"/>
        <v>0</v>
      </c>
      <c r="H106" s="121" t="s">
        <v>79</v>
      </c>
      <c r="I106" s="121">
        <v>149</v>
      </c>
      <c r="J106" s="203" t="s">
        <v>577</v>
      </c>
      <c r="M106" s="122"/>
      <c r="N106" s="123"/>
      <c r="O106" s="123"/>
    </row>
    <row r="107" spans="1:15" ht="27.6" x14ac:dyDescent="0.3">
      <c r="A107" s="117" t="s">
        <v>811</v>
      </c>
      <c r="B107" s="118" t="s">
        <v>809</v>
      </c>
      <c r="C107" s="249">
        <v>13.9</v>
      </c>
      <c r="D107" s="119" t="s">
        <v>784</v>
      </c>
      <c r="E107" s="141"/>
      <c r="F107" s="142"/>
      <c r="G107" s="120">
        <f t="shared" si="14"/>
        <v>0</v>
      </c>
      <c r="H107" s="121" t="s">
        <v>79</v>
      </c>
      <c r="I107" s="121">
        <v>150</v>
      </c>
      <c r="J107" s="203" t="s">
        <v>577</v>
      </c>
      <c r="M107" s="122"/>
      <c r="N107" s="123"/>
      <c r="O107" s="123"/>
    </row>
    <row r="108" spans="1:15" ht="27.6" x14ac:dyDescent="0.3">
      <c r="A108" s="117" t="s">
        <v>812</v>
      </c>
      <c r="B108" s="118" t="s">
        <v>858</v>
      </c>
      <c r="C108" s="249">
        <v>40</v>
      </c>
      <c r="D108" s="119" t="s">
        <v>784</v>
      </c>
      <c r="E108" s="141"/>
      <c r="F108" s="142"/>
      <c r="G108" s="120">
        <f t="shared" si="14"/>
        <v>0</v>
      </c>
      <c r="H108" s="121" t="s">
        <v>79</v>
      </c>
      <c r="I108" s="121">
        <v>149</v>
      </c>
      <c r="J108" s="203" t="s">
        <v>577</v>
      </c>
      <c r="M108" s="122"/>
      <c r="N108" s="123"/>
      <c r="O108" s="123"/>
    </row>
    <row r="109" spans="1:15" ht="41.4" x14ac:dyDescent="0.3">
      <c r="A109" s="117" t="s">
        <v>813</v>
      </c>
      <c r="B109" s="118" t="s">
        <v>857</v>
      </c>
      <c r="C109" s="249">
        <v>29</v>
      </c>
      <c r="D109" s="119" t="s">
        <v>1052</v>
      </c>
      <c r="E109" s="141"/>
      <c r="F109" s="142"/>
      <c r="G109" s="120">
        <f>SUM(E109:F109)*C109</f>
        <v>0</v>
      </c>
      <c r="H109" s="121" t="s">
        <v>79</v>
      </c>
      <c r="I109" s="121">
        <v>150</v>
      </c>
      <c r="J109" s="203" t="s">
        <v>577</v>
      </c>
      <c r="M109" s="122"/>
      <c r="N109" s="123"/>
      <c r="O109" s="123"/>
    </row>
    <row r="110" spans="1:15" x14ac:dyDescent="0.3">
      <c r="A110" s="117" t="s">
        <v>814</v>
      </c>
      <c r="B110" s="118" t="s">
        <v>834</v>
      </c>
      <c r="C110" s="249">
        <v>1</v>
      </c>
      <c r="D110" s="119" t="s">
        <v>1052</v>
      </c>
      <c r="E110" s="141"/>
      <c r="F110" s="142"/>
      <c r="G110" s="120">
        <f>SUM(E110:F110)*C110</f>
        <v>0</v>
      </c>
      <c r="H110" s="121" t="s">
        <v>43</v>
      </c>
      <c r="I110" s="121">
        <v>75</v>
      </c>
      <c r="J110" s="203" t="s">
        <v>577</v>
      </c>
      <c r="M110" s="122"/>
      <c r="N110" s="123"/>
      <c r="O110" s="123"/>
    </row>
    <row r="111" spans="1:15" x14ac:dyDescent="0.3">
      <c r="A111" s="147" t="s">
        <v>929</v>
      </c>
      <c r="B111" s="148" t="s">
        <v>930</v>
      </c>
      <c r="C111" s="249"/>
      <c r="D111" s="119"/>
      <c r="E111" s="139"/>
      <c r="F111" s="140"/>
      <c r="G111" s="120"/>
      <c r="H111" s="121"/>
      <c r="I111" s="121"/>
      <c r="J111" s="203"/>
      <c r="K111" s="209">
        <f>SUM(G112:G113)</f>
        <v>0</v>
      </c>
      <c r="M111" s="122"/>
      <c r="N111" s="123"/>
      <c r="O111" s="123"/>
    </row>
    <row r="112" spans="1:15" ht="27.6" x14ac:dyDescent="0.3">
      <c r="A112" s="117" t="s">
        <v>44</v>
      </c>
      <c r="B112" s="118" t="s">
        <v>894</v>
      </c>
      <c r="C112" s="249">
        <v>15</v>
      </c>
      <c r="D112" s="119" t="s">
        <v>101</v>
      </c>
      <c r="E112" s="141"/>
      <c r="F112" s="142"/>
      <c r="G112" s="120">
        <f t="shared" ref="G112:G113" si="15">SUM(E112:F112)*C112</f>
        <v>0</v>
      </c>
      <c r="H112" s="121" t="s">
        <v>79</v>
      </c>
      <c r="I112" s="121">
        <v>143</v>
      </c>
      <c r="J112" s="203" t="s">
        <v>577</v>
      </c>
      <c r="M112" s="122"/>
      <c r="N112" s="123"/>
      <c r="O112" s="123"/>
    </row>
    <row r="113" spans="1:15" ht="27.6" x14ac:dyDescent="0.3">
      <c r="A113" s="117" t="s">
        <v>83</v>
      </c>
      <c r="B113" s="118" t="s">
        <v>895</v>
      </c>
      <c r="C113" s="249">
        <v>6</v>
      </c>
      <c r="D113" s="119" t="s">
        <v>101</v>
      </c>
      <c r="E113" s="141"/>
      <c r="F113" s="142"/>
      <c r="G113" s="120">
        <f t="shared" si="15"/>
        <v>0</v>
      </c>
      <c r="H113" s="121" t="s">
        <v>79</v>
      </c>
      <c r="I113" s="121">
        <v>144</v>
      </c>
      <c r="J113" s="203" t="s">
        <v>577</v>
      </c>
      <c r="M113" s="122"/>
      <c r="N113" s="123"/>
      <c r="O113" s="123"/>
    </row>
    <row r="114" spans="1:15" x14ac:dyDescent="0.3">
      <c r="A114" s="147" t="s">
        <v>931</v>
      </c>
      <c r="B114" s="148" t="s">
        <v>932</v>
      </c>
      <c r="C114" s="249"/>
      <c r="D114" s="119"/>
      <c r="E114" s="139"/>
      <c r="F114" s="140"/>
      <c r="G114" s="120"/>
      <c r="H114" s="121"/>
      <c r="I114" s="121"/>
      <c r="J114" s="203"/>
      <c r="K114" s="209">
        <f>SUM(G116:G117)</f>
        <v>0</v>
      </c>
      <c r="M114" s="122"/>
      <c r="N114" s="123"/>
      <c r="O114" s="123"/>
    </row>
    <row r="115" spans="1:15" x14ac:dyDescent="0.3">
      <c r="A115" s="117" t="s">
        <v>45</v>
      </c>
      <c r="B115" s="118" t="s">
        <v>543</v>
      </c>
      <c r="C115" s="249"/>
      <c r="D115" s="119"/>
      <c r="E115" s="139"/>
      <c r="F115" s="140"/>
      <c r="G115" s="120"/>
      <c r="H115" s="121"/>
      <c r="I115" s="121"/>
      <c r="J115" s="203"/>
      <c r="M115" s="122"/>
      <c r="N115" s="123"/>
      <c r="O115" s="123"/>
    </row>
    <row r="116" spans="1:15" x14ac:dyDescent="0.3">
      <c r="A116" s="117" t="s">
        <v>90</v>
      </c>
      <c r="B116" s="118" t="s">
        <v>785</v>
      </c>
      <c r="C116" s="249">
        <v>44.5</v>
      </c>
      <c r="D116" s="119" t="s">
        <v>784</v>
      </c>
      <c r="E116" s="141"/>
      <c r="F116" s="142"/>
      <c r="G116" s="120">
        <f t="shared" ref="G116:G117" si="16">SUM(E116:F116)*C116</f>
        <v>0</v>
      </c>
      <c r="H116" s="121" t="s">
        <v>79</v>
      </c>
      <c r="I116" s="121">
        <v>18</v>
      </c>
      <c r="J116" s="203" t="s">
        <v>577</v>
      </c>
      <c r="M116" s="122"/>
      <c r="N116" s="123"/>
      <c r="O116" s="123"/>
    </row>
    <row r="117" spans="1:15" x14ac:dyDescent="0.3">
      <c r="A117" s="117" t="s">
        <v>787</v>
      </c>
      <c r="B117" s="118" t="s">
        <v>854</v>
      </c>
      <c r="C117" s="249">
        <v>1491</v>
      </c>
      <c r="D117" s="119" t="s">
        <v>786</v>
      </c>
      <c r="E117" s="141"/>
      <c r="F117" s="142"/>
      <c r="G117" s="120">
        <f t="shared" si="16"/>
        <v>0</v>
      </c>
      <c r="H117" s="121" t="s">
        <v>79</v>
      </c>
      <c r="I117" s="121">
        <v>19</v>
      </c>
      <c r="J117" s="203" t="s">
        <v>577</v>
      </c>
      <c r="M117" s="122"/>
      <c r="N117" s="123"/>
      <c r="O117" s="123"/>
    </row>
    <row r="118" spans="1:15" x14ac:dyDescent="0.3">
      <c r="A118" s="147" t="s">
        <v>933</v>
      </c>
      <c r="B118" s="148" t="s">
        <v>934</v>
      </c>
      <c r="C118" s="249"/>
      <c r="D118" s="119"/>
      <c r="E118" s="139"/>
      <c r="F118" s="140"/>
      <c r="G118" s="120"/>
      <c r="H118" s="121"/>
      <c r="I118" s="121"/>
      <c r="J118" s="203"/>
      <c r="K118" s="209">
        <f>SUM(G120:G130)</f>
        <v>0</v>
      </c>
      <c r="L118" s="218">
        <f>SUM(G42:G117)</f>
        <v>0</v>
      </c>
      <c r="M118" s="122"/>
      <c r="N118" s="123"/>
      <c r="O118" s="123"/>
    </row>
    <row r="119" spans="1:15" x14ac:dyDescent="0.3">
      <c r="A119" s="117" t="s">
        <v>59</v>
      </c>
      <c r="B119" s="118" t="s">
        <v>659</v>
      </c>
      <c r="C119" s="249"/>
      <c r="D119" s="119"/>
      <c r="E119" s="139"/>
      <c r="F119" s="140"/>
      <c r="G119" s="120"/>
      <c r="H119" s="121"/>
      <c r="I119" s="121"/>
      <c r="J119" s="203"/>
      <c r="M119" s="122"/>
      <c r="N119" s="123"/>
      <c r="O119" s="123"/>
    </row>
    <row r="120" spans="1:15" x14ac:dyDescent="0.3">
      <c r="A120" s="117" t="s">
        <v>60</v>
      </c>
      <c r="B120" s="118" t="s">
        <v>699</v>
      </c>
      <c r="C120" s="249">
        <v>1</v>
      </c>
      <c r="D120" s="119" t="s">
        <v>912</v>
      </c>
      <c r="E120" s="141"/>
      <c r="F120" s="140" t="s">
        <v>100</v>
      </c>
      <c r="G120" s="120">
        <f t="shared" ref="G120:G130" si="17">SUM(E120:F120)*C120</f>
        <v>0</v>
      </c>
      <c r="H120" s="121" t="s">
        <v>43</v>
      </c>
      <c r="I120" s="121" t="s">
        <v>756</v>
      </c>
      <c r="J120" s="203" t="s">
        <v>578</v>
      </c>
      <c r="M120" s="122"/>
      <c r="N120" s="123"/>
      <c r="O120" s="123"/>
    </row>
    <row r="121" spans="1:15" x14ac:dyDescent="0.3">
      <c r="A121" s="117" t="s">
        <v>668</v>
      </c>
      <c r="B121" s="118" t="s">
        <v>660</v>
      </c>
      <c r="C121" s="249">
        <v>1</v>
      </c>
      <c r="D121" s="119" t="s">
        <v>912</v>
      </c>
      <c r="E121" s="141"/>
      <c r="F121" s="140" t="s">
        <v>100</v>
      </c>
      <c r="G121" s="120">
        <f t="shared" ref="G121" si="18">SUM(E121:F121)*C121</f>
        <v>0</v>
      </c>
      <c r="H121" s="121" t="s">
        <v>43</v>
      </c>
      <c r="I121" s="121" t="s">
        <v>756</v>
      </c>
      <c r="J121" s="203" t="s">
        <v>578</v>
      </c>
      <c r="M121" s="122"/>
      <c r="N121" s="123"/>
      <c r="O121" s="123"/>
    </row>
    <row r="122" spans="1:15" x14ac:dyDescent="0.3">
      <c r="A122" s="117" t="s">
        <v>669</v>
      </c>
      <c r="B122" s="118" t="s">
        <v>661</v>
      </c>
      <c r="C122" s="249">
        <v>3</v>
      </c>
      <c r="D122" s="119" t="s">
        <v>1052</v>
      </c>
      <c r="E122" s="141"/>
      <c r="F122" s="140" t="s">
        <v>100</v>
      </c>
      <c r="G122" s="120">
        <f t="shared" si="17"/>
        <v>0</v>
      </c>
      <c r="H122" s="121" t="s">
        <v>43</v>
      </c>
      <c r="I122" s="121" t="s">
        <v>756</v>
      </c>
      <c r="J122" s="203" t="s">
        <v>578</v>
      </c>
      <c r="M122" s="122"/>
      <c r="N122" s="123"/>
      <c r="O122" s="123"/>
    </row>
    <row r="123" spans="1:15" x14ac:dyDescent="0.3">
      <c r="A123" s="117" t="s">
        <v>670</v>
      </c>
      <c r="B123" s="118" t="s">
        <v>662</v>
      </c>
      <c r="C123" s="249">
        <v>3</v>
      </c>
      <c r="D123" s="119" t="s">
        <v>1052</v>
      </c>
      <c r="E123" s="141"/>
      <c r="F123" s="140" t="s">
        <v>100</v>
      </c>
      <c r="G123" s="120">
        <f t="shared" si="17"/>
        <v>0</v>
      </c>
      <c r="H123" s="121" t="s">
        <v>43</v>
      </c>
      <c r="I123" s="121" t="s">
        <v>756</v>
      </c>
      <c r="J123" s="203" t="s">
        <v>578</v>
      </c>
      <c r="M123" s="122"/>
      <c r="N123" s="123"/>
      <c r="O123" s="123"/>
    </row>
    <row r="124" spans="1:15" x14ac:dyDescent="0.3">
      <c r="A124" s="117" t="s">
        <v>671</v>
      </c>
      <c r="B124" s="118" t="s">
        <v>663</v>
      </c>
      <c r="C124" s="249">
        <v>1</v>
      </c>
      <c r="D124" s="119" t="s">
        <v>1052</v>
      </c>
      <c r="E124" s="141"/>
      <c r="F124" s="140" t="s">
        <v>100</v>
      </c>
      <c r="G124" s="120">
        <f t="shared" si="17"/>
        <v>0</v>
      </c>
      <c r="H124" s="121" t="s">
        <v>43</v>
      </c>
      <c r="I124" s="121" t="s">
        <v>756</v>
      </c>
      <c r="J124" s="203" t="s">
        <v>578</v>
      </c>
      <c r="M124" s="122"/>
      <c r="N124" s="123"/>
      <c r="O124" s="123"/>
    </row>
    <row r="125" spans="1:15" x14ac:dyDescent="0.3">
      <c r="A125" s="117" t="s">
        <v>672</v>
      </c>
      <c r="B125" s="118" t="s">
        <v>664</v>
      </c>
      <c r="C125" s="249">
        <v>3</v>
      </c>
      <c r="D125" s="119" t="s">
        <v>1052</v>
      </c>
      <c r="E125" s="141"/>
      <c r="F125" s="140" t="s">
        <v>100</v>
      </c>
      <c r="G125" s="120">
        <f t="shared" si="17"/>
        <v>0</v>
      </c>
      <c r="H125" s="121" t="s">
        <v>43</v>
      </c>
      <c r="I125" s="121" t="s">
        <v>756</v>
      </c>
      <c r="J125" s="203" t="s">
        <v>578</v>
      </c>
      <c r="M125" s="122"/>
      <c r="N125" s="123"/>
      <c r="O125" s="123"/>
    </row>
    <row r="126" spans="1:15" x14ac:dyDescent="0.3">
      <c r="A126" s="117" t="s">
        <v>673</v>
      </c>
      <c r="B126" s="118" t="s">
        <v>665</v>
      </c>
      <c r="C126" s="249">
        <v>1</v>
      </c>
      <c r="D126" s="119" t="s">
        <v>1052</v>
      </c>
      <c r="E126" s="141"/>
      <c r="F126" s="140" t="s">
        <v>100</v>
      </c>
      <c r="G126" s="120">
        <f t="shared" si="17"/>
        <v>0</v>
      </c>
      <c r="H126" s="121" t="s">
        <v>43</v>
      </c>
      <c r="I126" s="121" t="s">
        <v>756</v>
      </c>
      <c r="J126" s="203" t="s">
        <v>578</v>
      </c>
      <c r="M126" s="122"/>
      <c r="N126" s="123"/>
      <c r="O126" s="123"/>
    </row>
    <row r="127" spans="1:15" x14ac:dyDescent="0.3">
      <c r="A127" s="117" t="s">
        <v>674</v>
      </c>
      <c r="B127" s="118" t="s">
        <v>755</v>
      </c>
      <c r="C127" s="249">
        <v>4</v>
      </c>
      <c r="D127" s="119" t="s">
        <v>1052</v>
      </c>
      <c r="E127" s="141"/>
      <c r="F127" s="140" t="s">
        <v>100</v>
      </c>
      <c r="G127" s="120">
        <f t="shared" si="17"/>
        <v>0</v>
      </c>
      <c r="H127" s="121" t="s">
        <v>43</v>
      </c>
      <c r="I127" s="121" t="s">
        <v>756</v>
      </c>
      <c r="J127" s="203" t="s">
        <v>578</v>
      </c>
      <c r="M127" s="122"/>
      <c r="N127" s="123"/>
      <c r="O127" s="123"/>
    </row>
    <row r="128" spans="1:15" x14ac:dyDescent="0.3">
      <c r="A128" s="117" t="s">
        <v>797</v>
      </c>
      <c r="B128" s="118" t="s">
        <v>666</v>
      </c>
      <c r="C128" s="249">
        <v>15</v>
      </c>
      <c r="D128" s="119" t="s">
        <v>911</v>
      </c>
      <c r="E128" s="140" t="s">
        <v>100</v>
      </c>
      <c r="F128" s="142"/>
      <c r="G128" s="120">
        <f t="shared" si="17"/>
        <v>0</v>
      </c>
      <c r="H128" s="121" t="s">
        <v>79</v>
      </c>
      <c r="I128" s="121">
        <v>120</v>
      </c>
      <c r="J128" s="203" t="s">
        <v>578</v>
      </c>
      <c r="M128" s="122"/>
      <c r="N128" s="123"/>
      <c r="O128" s="123"/>
    </row>
    <row r="129" spans="1:15" ht="27.6" x14ac:dyDescent="0.3">
      <c r="A129" s="117" t="s">
        <v>700</v>
      </c>
      <c r="B129" s="118" t="s">
        <v>795</v>
      </c>
      <c r="C129" s="249">
        <v>34</v>
      </c>
      <c r="D129" s="119" t="s">
        <v>784</v>
      </c>
      <c r="E129" s="141"/>
      <c r="F129" s="142"/>
      <c r="G129" s="120">
        <f t="shared" si="17"/>
        <v>0</v>
      </c>
      <c r="H129" s="121" t="s">
        <v>43</v>
      </c>
      <c r="I129" s="121" t="s">
        <v>756</v>
      </c>
      <c r="J129" s="203" t="s">
        <v>578</v>
      </c>
      <c r="M129" s="122"/>
      <c r="N129" s="123"/>
      <c r="O129" s="123"/>
    </row>
    <row r="130" spans="1:15" ht="41.4" x14ac:dyDescent="0.3">
      <c r="A130" s="117" t="s">
        <v>798</v>
      </c>
      <c r="B130" s="118" t="s">
        <v>796</v>
      </c>
      <c r="C130" s="249">
        <v>1</v>
      </c>
      <c r="D130" s="119" t="s">
        <v>1052</v>
      </c>
      <c r="E130" s="141"/>
      <c r="F130" s="140" t="s">
        <v>100</v>
      </c>
      <c r="G130" s="120">
        <f t="shared" si="17"/>
        <v>0</v>
      </c>
      <c r="H130" s="121" t="s">
        <v>43</v>
      </c>
      <c r="I130" s="121" t="s">
        <v>756</v>
      </c>
      <c r="J130" s="203" t="s">
        <v>578</v>
      </c>
      <c r="M130" s="122"/>
      <c r="N130" s="123"/>
      <c r="O130" s="123"/>
    </row>
    <row r="131" spans="1:15" x14ac:dyDescent="0.3">
      <c r="A131" s="147" t="s">
        <v>935</v>
      </c>
      <c r="B131" s="148" t="s">
        <v>936</v>
      </c>
      <c r="C131" s="249"/>
      <c r="D131" s="119"/>
      <c r="E131" s="139"/>
      <c r="F131" s="140"/>
      <c r="G131" s="120"/>
      <c r="H131" s="121"/>
      <c r="I131" s="121"/>
      <c r="J131" s="203"/>
      <c r="K131" s="209">
        <f>SUM(G133:G171)</f>
        <v>0</v>
      </c>
      <c r="M131" s="122"/>
      <c r="N131" s="123"/>
      <c r="O131" s="123"/>
    </row>
    <row r="132" spans="1:15" x14ac:dyDescent="0.3">
      <c r="A132" s="117" t="s">
        <v>65</v>
      </c>
      <c r="B132" s="118" t="s">
        <v>150</v>
      </c>
      <c r="C132" s="249"/>
      <c r="D132" s="119"/>
      <c r="E132" s="139"/>
      <c r="F132" s="140"/>
      <c r="G132" s="120"/>
      <c r="H132" s="121"/>
      <c r="I132" s="121"/>
      <c r="J132" s="203"/>
      <c r="M132" s="122"/>
      <c r="N132" s="123"/>
      <c r="O132" s="123"/>
    </row>
    <row r="133" spans="1:15" x14ac:dyDescent="0.3">
      <c r="A133" s="117" t="s">
        <v>62</v>
      </c>
      <c r="B133" s="118" t="s">
        <v>788</v>
      </c>
      <c r="C133" s="249">
        <v>1</v>
      </c>
      <c r="D133" s="119" t="s">
        <v>1052</v>
      </c>
      <c r="E133" s="141"/>
      <c r="F133" s="140" t="s">
        <v>100</v>
      </c>
      <c r="G133" s="120">
        <f t="shared" ref="G133:G136" si="19">SUM(E133:F133)*C133</f>
        <v>0</v>
      </c>
      <c r="H133" s="121" t="s">
        <v>43</v>
      </c>
      <c r="I133" s="121">
        <v>18</v>
      </c>
      <c r="J133" s="203" t="s">
        <v>578</v>
      </c>
      <c r="M133" s="122"/>
      <c r="N133" s="123"/>
      <c r="O133" s="123"/>
    </row>
    <row r="134" spans="1:15" x14ac:dyDescent="0.3">
      <c r="A134" s="117" t="s">
        <v>701</v>
      </c>
      <c r="B134" s="118" t="s">
        <v>790</v>
      </c>
      <c r="C134" s="249">
        <v>1</v>
      </c>
      <c r="D134" s="119" t="s">
        <v>1052</v>
      </c>
      <c r="E134" s="141"/>
      <c r="F134" s="140" t="s">
        <v>100</v>
      </c>
      <c r="G134" s="120">
        <f t="shared" ref="G134" si="20">SUM(E134:F134)*C134</f>
        <v>0</v>
      </c>
      <c r="H134" s="121" t="s">
        <v>43</v>
      </c>
      <c r="I134" s="121">
        <v>64</v>
      </c>
      <c r="J134" s="203" t="s">
        <v>578</v>
      </c>
      <c r="M134" s="122"/>
      <c r="N134" s="123"/>
      <c r="O134" s="123"/>
    </row>
    <row r="135" spans="1:15" ht="27.6" x14ac:dyDescent="0.3">
      <c r="A135" s="117" t="s">
        <v>84</v>
      </c>
      <c r="B135" s="118" t="s">
        <v>789</v>
      </c>
      <c r="C135" s="249">
        <v>1</v>
      </c>
      <c r="D135" s="119" t="s">
        <v>1052</v>
      </c>
      <c r="E135" s="141"/>
      <c r="F135" s="140" t="s">
        <v>100</v>
      </c>
      <c r="G135" s="120">
        <f t="shared" si="19"/>
        <v>0</v>
      </c>
      <c r="H135" s="121" t="s">
        <v>43</v>
      </c>
      <c r="I135" s="121">
        <v>20</v>
      </c>
      <c r="J135" s="203" t="s">
        <v>578</v>
      </c>
      <c r="M135" s="122"/>
      <c r="N135" s="123"/>
      <c r="O135" s="123"/>
    </row>
    <row r="136" spans="1:15" x14ac:dyDescent="0.3">
      <c r="A136" s="117" t="s">
        <v>151</v>
      </c>
      <c r="B136" s="118" t="s">
        <v>549</v>
      </c>
      <c r="C136" s="249">
        <v>1</v>
      </c>
      <c r="D136" s="119" t="s">
        <v>1052</v>
      </c>
      <c r="E136" s="141"/>
      <c r="F136" s="142"/>
      <c r="G136" s="120">
        <f t="shared" si="19"/>
        <v>0</v>
      </c>
      <c r="H136" s="121" t="s">
        <v>79</v>
      </c>
      <c r="I136" s="121">
        <v>119</v>
      </c>
      <c r="J136" s="203" t="s">
        <v>578</v>
      </c>
      <c r="M136" s="122"/>
      <c r="N136" s="123"/>
      <c r="O136" s="123"/>
    </row>
    <row r="137" spans="1:15" x14ac:dyDescent="0.3">
      <c r="A137" s="117" t="s">
        <v>85</v>
      </c>
      <c r="B137" s="118" t="s">
        <v>63</v>
      </c>
      <c r="C137" s="249"/>
      <c r="D137" s="119"/>
      <c r="E137" s="139"/>
      <c r="F137" s="140"/>
      <c r="G137" s="120"/>
      <c r="H137" s="121"/>
      <c r="I137" s="121"/>
      <c r="J137" s="203"/>
      <c r="M137" s="122"/>
      <c r="N137" s="123"/>
      <c r="O137" s="123"/>
    </row>
    <row r="138" spans="1:15" ht="55.2" x14ac:dyDescent="0.3">
      <c r="A138" s="117" t="s">
        <v>89</v>
      </c>
      <c r="B138" s="118" t="s">
        <v>829</v>
      </c>
      <c r="C138" s="249"/>
      <c r="D138" s="119"/>
      <c r="E138" s="139"/>
      <c r="F138" s="140"/>
      <c r="G138" s="120"/>
      <c r="H138" s="121"/>
      <c r="I138" s="121"/>
      <c r="J138" s="203"/>
      <c r="M138" s="122"/>
      <c r="N138" s="123"/>
      <c r="O138" s="123"/>
    </row>
    <row r="139" spans="1:15" x14ac:dyDescent="0.3">
      <c r="A139" s="117" t="s">
        <v>544</v>
      </c>
      <c r="B139" s="118" t="s">
        <v>815</v>
      </c>
      <c r="C139" s="249">
        <v>8</v>
      </c>
      <c r="D139" s="119" t="s">
        <v>1052</v>
      </c>
      <c r="E139" s="141"/>
      <c r="F139" s="142"/>
      <c r="G139" s="120">
        <f t="shared" ref="G139:G143" si="21">SUM(E139:F139)*C139</f>
        <v>0</v>
      </c>
      <c r="H139" s="121" t="s">
        <v>43</v>
      </c>
      <c r="I139" s="121">
        <v>70</v>
      </c>
      <c r="J139" s="203" t="s">
        <v>578</v>
      </c>
      <c r="M139" s="122"/>
      <c r="N139" s="123"/>
      <c r="O139" s="123"/>
    </row>
    <row r="140" spans="1:15" x14ac:dyDescent="0.3">
      <c r="A140" s="117" t="s">
        <v>545</v>
      </c>
      <c r="B140" s="118" t="s">
        <v>683</v>
      </c>
      <c r="C140" s="249">
        <v>1</v>
      </c>
      <c r="D140" s="119" t="s">
        <v>1052</v>
      </c>
      <c r="E140" s="141"/>
      <c r="F140" s="142"/>
      <c r="G140" s="120">
        <f t="shared" si="21"/>
        <v>0</v>
      </c>
      <c r="H140" s="121" t="s">
        <v>43</v>
      </c>
      <c r="I140" s="121">
        <v>71</v>
      </c>
      <c r="J140" s="203" t="s">
        <v>578</v>
      </c>
      <c r="M140" s="122"/>
      <c r="N140" s="123"/>
      <c r="O140" s="123"/>
    </row>
    <row r="141" spans="1:15" x14ac:dyDescent="0.3">
      <c r="A141" s="117" t="s">
        <v>546</v>
      </c>
      <c r="B141" s="118" t="s">
        <v>684</v>
      </c>
      <c r="C141" s="249">
        <v>1</v>
      </c>
      <c r="D141" s="119" t="s">
        <v>1052</v>
      </c>
      <c r="E141" s="141"/>
      <c r="F141" s="142"/>
      <c r="G141" s="120">
        <f t="shared" si="21"/>
        <v>0</v>
      </c>
      <c r="H141" s="121" t="s">
        <v>43</v>
      </c>
      <c r="I141" s="121">
        <v>72</v>
      </c>
      <c r="J141" s="203" t="s">
        <v>578</v>
      </c>
      <c r="M141" s="122"/>
      <c r="N141" s="123"/>
      <c r="O141" s="123"/>
    </row>
    <row r="142" spans="1:15" x14ac:dyDescent="0.3">
      <c r="A142" s="117" t="s">
        <v>686</v>
      </c>
      <c r="B142" s="118" t="s">
        <v>685</v>
      </c>
      <c r="C142" s="249">
        <v>1</v>
      </c>
      <c r="D142" s="119" t="s">
        <v>1052</v>
      </c>
      <c r="E142" s="141"/>
      <c r="F142" s="142"/>
      <c r="G142" s="120">
        <f t="shared" si="21"/>
        <v>0</v>
      </c>
      <c r="H142" s="121" t="s">
        <v>43</v>
      </c>
      <c r="I142" s="121">
        <v>73</v>
      </c>
      <c r="J142" s="203" t="s">
        <v>578</v>
      </c>
      <c r="M142" s="122"/>
      <c r="N142" s="123"/>
      <c r="O142" s="123"/>
    </row>
    <row r="143" spans="1:15" x14ac:dyDescent="0.3">
      <c r="A143" s="117" t="s">
        <v>687</v>
      </c>
      <c r="B143" s="118" t="s">
        <v>817</v>
      </c>
      <c r="C143" s="249">
        <v>1</v>
      </c>
      <c r="D143" s="119" t="s">
        <v>1052</v>
      </c>
      <c r="E143" s="141"/>
      <c r="F143" s="142"/>
      <c r="G143" s="120">
        <f t="shared" si="21"/>
        <v>0</v>
      </c>
      <c r="H143" s="121" t="s">
        <v>43</v>
      </c>
      <c r="I143" s="121">
        <v>73</v>
      </c>
      <c r="J143" s="203" t="s">
        <v>578</v>
      </c>
      <c r="M143" s="122"/>
      <c r="N143" s="123"/>
      <c r="O143" s="123"/>
    </row>
    <row r="144" spans="1:15" x14ac:dyDescent="0.3">
      <c r="A144" s="117" t="s">
        <v>688</v>
      </c>
      <c r="B144" s="118" t="s">
        <v>705</v>
      </c>
      <c r="C144" s="249">
        <v>2</v>
      </c>
      <c r="D144" s="119" t="s">
        <v>1052</v>
      </c>
      <c r="E144" s="141"/>
      <c r="F144" s="142"/>
      <c r="G144" s="120">
        <f t="shared" ref="G144:G171" si="22">SUM(E144:F144)*C144</f>
        <v>0</v>
      </c>
      <c r="H144" s="121" t="s">
        <v>43</v>
      </c>
      <c r="I144" s="121">
        <v>34</v>
      </c>
      <c r="J144" s="203" t="s">
        <v>578</v>
      </c>
      <c r="M144" s="122"/>
      <c r="N144" s="123"/>
      <c r="O144" s="123"/>
    </row>
    <row r="145" spans="1:15" x14ac:dyDescent="0.3">
      <c r="A145" s="117" t="s">
        <v>689</v>
      </c>
      <c r="B145" s="118" t="s">
        <v>816</v>
      </c>
      <c r="C145" s="249">
        <v>2</v>
      </c>
      <c r="D145" s="119" t="s">
        <v>1052</v>
      </c>
      <c r="E145" s="141"/>
      <c r="F145" s="142"/>
      <c r="G145" s="120">
        <f t="shared" si="22"/>
        <v>0</v>
      </c>
      <c r="H145" s="121" t="s">
        <v>43</v>
      </c>
      <c r="I145" s="121">
        <v>35</v>
      </c>
      <c r="J145" s="203" t="s">
        <v>578</v>
      </c>
      <c r="M145" s="122"/>
      <c r="N145" s="123"/>
      <c r="O145" s="123"/>
    </row>
    <row r="146" spans="1:15" x14ac:dyDescent="0.3">
      <c r="A146" s="117" t="s">
        <v>818</v>
      </c>
      <c r="B146" s="118" t="s">
        <v>98</v>
      </c>
      <c r="C146" s="249">
        <v>8</v>
      </c>
      <c r="D146" s="119" t="s">
        <v>1052</v>
      </c>
      <c r="E146" s="141"/>
      <c r="F146" s="142"/>
      <c r="G146" s="120">
        <f t="shared" si="22"/>
        <v>0</v>
      </c>
      <c r="H146" s="121" t="s">
        <v>43</v>
      </c>
      <c r="I146" s="121">
        <v>36</v>
      </c>
      <c r="J146" s="203" t="s">
        <v>578</v>
      </c>
      <c r="M146" s="122"/>
      <c r="N146" s="123"/>
      <c r="O146" s="123"/>
    </row>
    <row r="147" spans="1:15" ht="55.2" x14ac:dyDescent="0.3">
      <c r="A147" s="117" t="s">
        <v>547</v>
      </c>
      <c r="B147" s="118" t="s">
        <v>830</v>
      </c>
      <c r="C147" s="249"/>
      <c r="D147" s="119"/>
      <c r="E147" s="139"/>
      <c r="F147" s="140"/>
      <c r="G147" s="120"/>
      <c r="H147" s="121"/>
      <c r="I147" s="121"/>
      <c r="J147" s="203"/>
      <c r="M147" s="122"/>
      <c r="N147" s="123"/>
      <c r="O147" s="123"/>
    </row>
    <row r="148" spans="1:15" x14ac:dyDescent="0.3">
      <c r="A148" s="117" t="s">
        <v>152</v>
      </c>
      <c r="B148" s="118" t="s">
        <v>819</v>
      </c>
      <c r="C148" s="249">
        <v>1</v>
      </c>
      <c r="D148" s="119" t="s">
        <v>1052</v>
      </c>
      <c r="E148" s="141"/>
      <c r="F148" s="142"/>
      <c r="G148" s="120">
        <f t="shared" si="22"/>
        <v>0</v>
      </c>
      <c r="H148" s="121" t="s">
        <v>43</v>
      </c>
      <c r="I148" s="121">
        <v>39</v>
      </c>
      <c r="J148" s="203" t="s">
        <v>578</v>
      </c>
      <c r="M148" s="122"/>
      <c r="N148" s="123"/>
      <c r="O148" s="123"/>
    </row>
    <row r="149" spans="1:15" x14ac:dyDescent="0.3">
      <c r="A149" s="117" t="s">
        <v>153</v>
      </c>
      <c r="B149" s="118" t="s">
        <v>820</v>
      </c>
      <c r="C149" s="249">
        <v>1</v>
      </c>
      <c r="D149" s="119" t="s">
        <v>1052</v>
      </c>
      <c r="E149" s="141"/>
      <c r="F149" s="142"/>
      <c r="G149" s="120">
        <f t="shared" si="22"/>
        <v>0</v>
      </c>
      <c r="H149" s="121" t="s">
        <v>43</v>
      </c>
      <c r="I149" s="121">
        <v>39</v>
      </c>
      <c r="J149" s="203" t="s">
        <v>578</v>
      </c>
      <c r="M149" s="122"/>
      <c r="N149" s="123"/>
      <c r="O149" s="123"/>
    </row>
    <row r="150" spans="1:15" x14ac:dyDescent="0.3">
      <c r="A150" s="117" t="s">
        <v>154</v>
      </c>
      <c r="B150" s="118" t="s">
        <v>821</v>
      </c>
      <c r="C150" s="249">
        <v>1</v>
      </c>
      <c r="D150" s="119" t="s">
        <v>1052</v>
      </c>
      <c r="E150" s="141"/>
      <c r="F150" s="142"/>
      <c r="G150" s="120">
        <f t="shared" si="22"/>
        <v>0</v>
      </c>
      <c r="H150" s="121" t="s">
        <v>43</v>
      </c>
      <c r="I150" s="121">
        <v>40</v>
      </c>
      <c r="J150" s="203" t="s">
        <v>578</v>
      </c>
      <c r="M150" s="122"/>
      <c r="N150" s="123"/>
      <c r="O150" s="123"/>
    </row>
    <row r="151" spans="1:15" x14ac:dyDescent="0.3">
      <c r="A151" s="117" t="s">
        <v>155</v>
      </c>
      <c r="B151" s="118" t="s">
        <v>822</v>
      </c>
      <c r="C151" s="249">
        <v>1</v>
      </c>
      <c r="D151" s="119" t="s">
        <v>1052</v>
      </c>
      <c r="E151" s="141"/>
      <c r="F151" s="142"/>
      <c r="G151" s="120">
        <f t="shared" ref="G151" si="23">SUM(E151:F151)*C151</f>
        <v>0</v>
      </c>
      <c r="H151" s="121" t="s">
        <v>43</v>
      </c>
      <c r="I151" s="121">
        <v>74</v>
      </c>
      <c r="J151" s="203" t="s">
        <v>578</v>
      </c>
      <c r="M151" s="122"/>
      <c r="N151" s="123"/>
      <c r="O151" s="123"/>
    </row>
    <row r="152" spans="1:15" x14ac:dyDescent="0.3">
      <c r="A152" s="117" t="s">
        <v>156</v>
      </c>
      <c r="B152" s="118" t="s">
        <v>823</v>
      </c>
      <c r="C152" s="249">
        <v>1</v>
      </c>
      <c r="D152" s="119" t="s">
        <v>1052</v>
      </c>
      <c r="E152" s="141"/>
      <c r="F152" s="142"/>
      <c r="G152" s="120">
        <f t="shared" si="22"/>
        <v>0</v>
      </c>
      <c r="H152" s="121" t="s">
        <v>43</v>
      </c>
      <c r="I152" s="121">
        <v>41</v>
      </c>
      <c r="J152" s="203" t="s">
        <v>578</v>
      </c>
      <c r="M152" s="122"/>
      <c r="N152" s="123"/>
      <c r="O152" s="123"/>
    </row>
    <row r="153" spans="1:15" x14ac:dyDescent="0.3">
      <c r="A153" s="117" t="s">
        <v>157</v>
      </c>
      <c r="B153" s="118" t="s">
        <v>824</v>
      </c>
      <c r="C153" s="249">
        <v>1</v>
      </c>
      <c r="D153" s="119" t="s">
        <v>1052</v>
      </c>
      <c r="E153" s="141"/>
      <c r="F153" s="142"/>
      <c r="G153" s="120">
        <f t="shared" si="22"/>
        <v>0</v>
      </c>
      <c r="H153" s="121" t="s">
        <v>43</v>
      </c>
      <c r="I153" s="121">
        <v>42</v>
      </c>
      <c r="J153" s="203" t="s">
        <v>578</v>
      </c>
      <c r="M153" s="122"/>
      <c r="N153" s="123"/>
      <c r="O153" s="123"/>
    </row>
    <row r="154" spans="1:15" x14ac:dyDescent="0.3">
      <c r="A154" s="117" t="s">
        <v>158</v>
      </c>
      <c r="B154" s="118" t="s">
        <v>825</v>
      </c>
      <c r="C154" s="249">
        <v>1</v>
      </c>
      <c r="D154" s="119" t="s">
        <v>1052</v>
      </c>
      <c r="E154" s="141"/>
      <c r="F154" s="142"/>
      <c r="G154" s="120">
        <f t="shared" si="22"/>
        <v>0</v>
      </c>
      <c r="H154" s="121" t="s">
        <v>43</v>
      </c>
      <c r="I154" s="121">
        <v>43</v>
      </c>
      <c r="J154" s="203" t="s">
        <v>578</v>
      </c>
      <c r="M154" s="122"/>
      <c r="N154" s="123"/>
      <c r="O154" s="123"/>
    </row>
    <row r="155" spans="1:15" ht="55.2" x14ac:dyDescent="0.3">
      <c r="A155" s="117" t="s">
        <v>826</v>
      </c>
      <c r="B155" s="118" t="s">
        <v>831</v>
      </c>
      <c r="C155" s="249"/>
      <c r="D155" s="119"/>
      <c r="E155" s="139"/>
      <c r="F155" s="140"/>
      <c r="G155" s="120"/>
      <c r="H155" s="121"/>
      <c r="I155" s="121"/>
      <c r="J155" s="203"/>
      <c r="M155" s="122"/>
      <c r="N155" s="123"/>
      <c r="O155" s="123"/>
    </row>
    <row r="156" spans="1:15" x14ac:dyDescent="0.3">
      <c r="A156" s="117" t="s">
        <v>835</v>
      </c>
      <c r="B156" s="118" t="s">
        <v>706</v>
      </c>
      <c r="C156" s="249">
        <v>3</v>
      </c>
      <c r="D156" s="119" t="s">
        <v>1052</v>
      </c>
      <c r="E156" s="141"/>
      <c r="F156" s="142"/>
      <c r="G156" s="120">
        <f>SUM(E156:F156)*C156</f>
        <v>0</v>
      </c>
      <c r="H156" s="121" t="s">
        <v>43</v>
      </c>
      <c r="I156" s="121">
        <v>48</v>
      </c>
      <c r="J156" s="203" t="s">
        <v>578</v>
      </c>
      <c r="M156" s="122"/>
      <c r="N156" s="123"/>
      <c r="O156" s="123"/>
    </row>
    <row r="157" spans="1:15" x14ac:dyDescent="0.3">
      <c r="A157" s="117" t="s">
        <v>836</v>
      </c>
      <c r="B157" s="118" t="s">
        <v>690</v>
      </c>
      <c r="C157" s="249">
        <v>1</v>
      </c>
      <c r="D157" s="119" t="s">
        <v>1052</v>
      </c>
      <c r="E157" s="141"/>
      <c r="F157" s="142"/>
      <c r="G157" s="120">
        <f>SUM(E157:F157)*C157</f>
        <v>0</v>
      </c>
      <c r="H157" s="121" t="s">
        <v>43</v>
      </c>
      <c r="I157" s="121">
        <v>49</v>
      </c>
      <c r="J157" s="203" t="s">
        <v>578</v>
      </c>
      <c r="M157" s="122"/>
      <c r="N157" s="123"/>
      <c r="O157" s="123"/>
    </row>
    <row r="158" spans="1:15" x14ac:dyDescent="0.3">
      <c r="A158" s="117" t="s">
        <v>837</v>
      </c>
      <c r="B158" s="118" t="s">
        <v>691</v>
      </c>
      <c r="C158" s="249">
        <v>1</v>
      </c>
      <c r="D158" s="119" t="s">
        <v>1052</v>
      </c>
      <c r="E158" s="141"/>
      <c r="F158" s="142"/>
      <c r="G158" s="120">
        <f>SUM(E158:F158)*C158</f>
        <v>0</v>
      </c>
      <c r="H158" s="121" t="s">
        <v>43</v>
      </c>
      <c r="I158" s="121">
        <v>50</v>
      </c>
      <c r="J158" s="203" t="s">
        <v>578</v>
      </c>
      <c r="M158" s="122"/>
      <c r="N158" s="123"/>
      <c r="O158" s="123"/>
    </row>
    <row r="159" spans="1:15" x14ac:dyDescent="0.3">
      <c r="A159" s="117" t="s">
        <v>838</v>
      </c>
      <c r="B159" s="118" t="s">
        <v>692</v>
      </c>
      <c r="C159" s="249">
        <v>2</v>
      </c>
      <c r="D159" s="119" t="s">
        <v>1052</v>
      </c>
      <c r="E159" s="141"/>
      <c r="F159" s="142"/>
      <c r="G159" s="120">
        <f>SUM(E159:F159)*C159</f>
        <v>0</v>
      </c>
      <c r="H159" s="121" t="s">
        <v>43</v>
      </c>
      <c r="I159" s="121">
        <v>68</v>
      </c>
      <c r="J159" s="203" t="s">
        <v>578</v>
      </c>
      <c r="M159" s="122"/>
      <c r="N159" s="123"/>
      <c r="O159" s="123"/>
    </row>
    <row r="160" spans="1:15" x14ac:dyDescent="0.3">
      <c r="A160" s="117" t="s">
        <v>839</v>
      </c>
      <c r="B160" s="118" t="s">
        <v>698</v>
      </c>
      <c r="C160" s="249">
        <v>2</v>
      </c>
      <c r="D160" s="119" t="s">
        <v>1052</v>
      </c>
      <c r="E160" s="141"/>
      <c r="F160" s="142"/>
      <c r="G160" s="120">
        <f>SUM(E160:F160)*C160</f>
        <v>0</v>
      </c>
      <c r="H160" s="121" t="s">
        <v>43</v>
      </c>
      <c r="I160" s="121">
        <v>67</v>
      </c>
      <c r="J160" s="203" t="s">
        <v>578</v>
      </c>
      <c r="M160" s="122"/>
      <c r="N160" s="123"/>
      <c r="O160" s="123"/>
    </row>
    <row r="161" spans="1:15" ht="55.2" x14ac:dyDescent="0.3">
      <c r="A161" s="117" t="s">
        <v>840</v>
      </c>
      <c r="B161" s="118" t="s">
        <v>832</v>
      </c>
      <c r="C161" s="249"/>
      <c r="D161" s="119"/>
      <c r="E161" s="139"/>
      <c r="F161" s="140"/>
      <c r="G161" s="120"/>
      <c r="H161" s="121"/>
      <c r="I161" s="121"/>
      <c r="J161" s="203"/>
      <c r="M161" s="122"/>
      <c r="N161" s="123"/>
      <c r="O161" s="123"/>
    </row>
    <row r="162" spans="1:15" x14ac:dyDescent="0.3">
      <c r="A162" s="117" t="s">
        <v>841</v>
      </c>
      <c r="B162" s="118" t="s">
        <v>693</v>
      </c>
      <c r="C162" s="249">
        <v>5</v>
      </c>
      <c r="D162" s="119" t="s">
        <v>1052</v>
      </c>
      <c r="E162" s="141"/>
      <c r="F162" s="142"/>
      <c r="G162" s="120">
        <f t="shared" ref="G162:G167" si="24">SUM(E162:F162)*C162</f>
        <v>0</v>
      </c>
      <c r="H162" s="121" t="s">
        <v>43</v>
      </c>
      <c r="I162" s="121">
        <v>51</v>
      </c>
      <c r="J162" s="203" t="s">
        <v>578</v>
      </c>
      <c r="M162" s="122"/>
      <c r="N162" s="123"/>
      <c r="O162" s="123"/>
    </row>
    <row r="163" spans="1:15" x14ac:dyDescent="0.3">
      <c r="A163" s="117" t="s">
        <v>842</v>
      </c>
      <c r="B163" s="118" t="s">
        <v>694</v>
      </c>
      <c r="C163" s="249">
        <v>4</v>
      </c>
      <c r="D163" s="119" t="s">
        <v>1052</v>
      </c>
      <c r="E163" s="141"/>
      <c r="F163" s="142"/>
      <c r="G163" s="120">
        <f t="shared" si="24"/>
        <v>0</v>
      </c>
      <c r="H163" s="121" t="s">
        <v>43</v>
      </c>
      <c r="I163" s="121">
        <v>52</v>
      </c>
      <c r="J163" s="203" t="s">
        <v>578</v>
      </c>
      <c r="M163" s="122"/>
      <c r="N163" s="123"/>
      <c r="O163" s="123"/>
    </row>
    <row r="164" spans="1:15" x14ac:dyDescent="0.3">
      <c r="A164" s="117" t="s">
        <v>843</v>
      </c>
      <c r="B164" s="118" t="s">
        <v>99</v>
      </c>
      <c r="C164" s="249">
        <v>1</v>
      </c>
      <c r="D164" s="119" t="s">
        <v>1052</v>
      </c>
      <c r="E164" s="141"/>
      <c r="F164" s="142"/>
      <c r="G164" s="120">
        <f t="shared" si="24"/>
        <v>0</v>
      </c>
      <c r="H164" s="121" t="s">
        <v>43</v>
      </c>
      <c r="I164" s="121">
        <v>53</v>
      </c>
      <c r="J164" s="203" t="s">
        <v>578</v>
      </c>
      <c r="M164" s="122"/>
      <c r="N164" s="123"/>
      <c r="O164" s="123"/>
    </row>
    <row r="165" spans="1:15" x14ac:dyDescent="0.3">
      <c r="A165" s="117" t="s">
        <v>844</v>
      </c>
      <c r="B165" s="118" t="s">
        <v>695</v>
      </c>
      <c r="C165" s="249">
        <v>1</v>
      </c>
      <c r="D165" s="119" t="s">
        <v>1052</v>
      </c>
      <c r="E165" s="141"/>
      <c r="F165" s="142"/>
      <c r="G165" s="120">
        <f t="shared" si="24"/>
        <v>0</v>
      </c>
      <c r="H165" s="121" t="s">
        <v>43</v>
      </c>
      <c r="I165" s="121">
        <v>57</v>
      </c>
      <c r="J165" s="203" t="s">
        <v>578</v>
      </c>
      <c r="M165" s="122"/>
      <c r="N165" s="123"/>
      <c r="O165" s="123"/>
    </row>
    <row r="166" spans="1:15" x14ac:dyDescent="0.3">
      <c r="A166" s="117" t="s">
        <v>845</v>
      </c>
      <c r="B166" s="118" t="s">
        <v>696</v>
      </c>
      <c r="C166" s="249">
        <v>2</v>
      </c>
      <c r="D166" s="119" t="s">
        <v>1052</v>
      </c>
      <c r="E166" s="141"/>
      <c r="F166" s="142"/>
      <c r="G166" s="120">
        <f t="shared" si="24"/>
        <v>0</v>
      </c>
      <c r="H166" s="121" t="s">
        <v>43</v>
      </c>
      <c r="I166" s="121">
        <v>65</v>
      </c>
      <c r="J166" s="203" t="s">
        <v>578</v>
      </c>
      <c r="M166" s="122"/>
      <c r="N166" s="123"/>
      <c r="O166" s="123"/>
    </row>
    <row r="167" spans="1:15" x14ac:dyDescent="0.3">
      <c r="A167" s="117" t="s">
        <v>846</v>
      </c>
      <c r="B167" s="118" t="s">
        <v>697</v>
      </c>
      <c r="C167" s="249">
        <v>1</v>
      </c>
      <c r="D167" s="119" t="s">
        <v>1052</v>
      </c>
      <c r="E167" s="141"/>
      <c r="F167" s="142"/>
      <c r="G167" s="120">
        <f t="shared" si="24"/>
        <v>0</v>
      </c>
      <c r="H167" s="121" t="s">
        <v>43</v>
      </c>
      <c r="I167" s="121">
        <v>66</v>
      </c>
      <c r="J167" s="203" t="s">
        <v>578</v>
      </c>
      <c r="M167" s="122"/>
      <c r="N167" s="123"/>
      <c r="O167" s="123"/>
    </row>
    <row r="168" spans="1:15" x14ac:dyDescent="0.3">
      <c r="A168" s="117" t="s">
        <v>847</v>
      </c>
      <c r="B168" s="118" t="s">
        <v>833</v>
      </c>
      <c r="C168" s="249"/>
      <c r="D168" s="119"/>
      <c r="E168" s="139"/>
      <c r="F168" s="140"/>
      <c r="G168" s="120"/>
      <c r="H168" s="121"/>
      <c r="I168" s="121"/>
      <c r="J168" s="203"/>
      <c r="M168" s="122"/>
      <c r="N168" s="123"/>
      <c r="O168" s="123"/>
    </row>
    <row r="169" spans="1:15" x14ac:dyDescent="0.3">
      <c r="A169" s="117" t="s">
        <v>848</v>
      </c>
      <c r="B169" s="118" t="s">
        <v>828</v>
      </c>
      <c r="C169" s="249">
        <v>10</v>
      </c>
      <c r="D169" s="119" t="s">
        <v>1052</v>
      </c>
      <c r="E169" s="141"/>
      <c r="F169" s="142"/>
      <c r="G169" s="120">
        <f t="shared" si="22"/>
        <v>0</v>
      </c>
      <c r="H169" s="121" t="s">
        <v>43</v>
      </c>
      <c r="I169" s="121">
        <v>53</v>
      </c>
      <c r="J169" s="203" t="s">
        <v>578</v>
      </c>
      <c r="M169" s="122"/>
      <c r="N169" s="123"/>
      <c r="O169" s="123"/>
    </row>
    <row r="170" spans="1:15" x14ac:dyDescent="0.3">
      <c r="A170" s="117" t="s">
        <v>849</v>
      </c>
      <c r="B170" s="118" t="s">
        <v>827</v>
      </c>
      <c r="C170" s="249">
        <v>12</v>
      </c>
      <c r="D170" s="119" t="s">
        <v>1052</v>
      </c>
      <c r="E170" s="141"/>
      <c r="F170" s="142"/>
      <c r="G170" s="120">
        <f t="shared" si="22"/>
        <v>0</v>
      </c>
      <c r="H170" s="121" t="s">
        <v>43</v>
      </c>
      <c r="I170" s="121">
        <v>57</v>
      </c>
      <c r="J170" s="203" t="s">
        <v>578</v>
      </c>
      <c r="M170" s="122"/>
      <c r="N170" s="123"/>
      <c r="O170" s="123"/>
    </row>
    <row r="171" spans="1:15" x14ac:dyDescent="0.3">
      <c r="A171" s="117" t="s">
        <v>850</v>
      </c>
      <c r="B171" s="118" t="s">
        <v>75</v>
      </c>
      <c r="C171" s="249">
        <v>17</v>
      </c>
      <c r="D171" s="119" t="s">
        <v>1052</v>
      </c>
      <c r="E171" s="141"/>
      <c r="F171" s="142"/>
      <c r="G171" s="120">
        <f t="shared" si="22"/>
        <v>0</v>
      </c>
      <c r="H171" s="121" t="s">
        <v>43</v>
      </c>
      <c r="I171" s="121">
        <v>60</v>
      </c>
      <c r="J171" s="203" t="s">
        <v>578</v>
      </c>
      <c r="M171" s="122"/>
      <c r="N171" s="123"/>
      <c r="O171" s="123"/>
    </row>
    <row r="172" spans="1:15" x14ac:dyDescent="0.3">
      <c r="A172" s="147" t="s">
        <v>937</v>
      </c>
      <c r="B172" s="148" t="s">
        <v>938</v>
      </c>
      <c r="C172" s="249"/>
      <c r="D172" s="119"/>
      <c r="E172" s="139"/>
      <c r="F172" s="140"/>
      <c r="G172" s="120"/>
      <c r="H172" s="121"/>
      <c r="I172" s="121"/>
      <c r="J172" s="203"/>
      <c r="K172" s="209">
        <f>SUM(G173)</f>
        <v>0</v>
      </c>
      <c r="M172" s="122"/>
      <c r="N172" s="123"/>
      <c r="O172" s="123"/>
    </row>
    <row r="173" spans="1:15" x14ac:dyDescent="0.3">
      <c r="A173" s="117" t="s">
        <v>61</v>
      </c>
      <c r="B173" s="118" t="s">
        <v>791</v>
      </c>
      <c r="C173" s="249">
        <v>950</v>
      </c>
      <c r="D173" s="119" t="s">
        <v>784</v>
      </c>
      <c r="E173" s="141"/>
      <c r="F173" s="142"/>
      <c r="G173" s="120">
        <f t="shared" ref="G173" si="25">SUM(E173:F173)*C173</f>
        <v>0</v>
      </c>
      <c r="H173" s="121" t="s">
        <v>32</v>
      </c>
      <c r="I173" s="121" t="s">
        <v>1055</v>
      </c>
      <c r="J173" s="203" t="s">
        <v>577</v>
      </c>
      <c r="M173" s="122"/>
      <c r="N173" s="123"/>
      <c r="O173" s="123"/>
    </row>
    <row r="174" spans="1:15" x14ac:dyDescent="0.3">
      <c r="A174" s="147" t="s">
        <v>939</v>
      </c>
      <c r="B174" s="148" t="s">
        <v>940</v>
      </c>
      <c r="C174" s="249"/>
      <c r="D174" s="119"/>
      <c r="E174" s="139"/>
      <c r="F174" s="140"/>
      <c r="G174" s="120"/>
      <c r="H174" s="121"/>
      <c r="I174" s="121"/>
      <c r="J174" s="203"/>
      <c r="K174" s="209">
        <f>SUM(G176:G245)</f>
        <v>0</v>
      </c>
      <c r="L174" s="218">
        <f>SUM(G133:G173)</f>
        <v>0</v>
      </c>
      <c r="M174" s="122"/>
      <c r="N174" s="123"/>
      <c r="O174" s="123"/>
    </row>
    <row r="175" spans="1:15" x14ac:dyDescent="0.3">
      <c r="A175" s="117" t="s">
        <v>64</v>
      </c>
      <c r="B175" s="118" t="s">
        <v>197</v>
      </c>
      <c r="C175" s="249"/>
      <c r="D175" s="119"/>
      <c r="E175" s="139"/>
      <c r="F175" s="140"/>
      <c r="G175" s="120"/>
      <c r="H175" s="121"/>
      <c r="I175" s="121"/>
      <c r="J175" s="203"/>
      <c r="M175" s="122"/>
      <c r="N175" s="123"/>
      <c r="O175" s="123"/>
    </row>
    <row r="176" spans="1:15" x14ac:dyDescent="0.3">
      <c r="A176" s="117" t="s">
        <v>582</v>
      </c>
      <c r="B176" s="118" t="s">
        <v>342</v>
      </c>
      <c r="C176" s="249">
        <v>5</v>
      </c>
      <c r="D176" s="119" t="s">
        <v>1052</v>
      </c>
      <c r="E176" s="141"/>
      <c r="F176" s="142"/>
      <c r="G176" s="120">
        <f t="shared" ref="G176:G194" si="26">SUM(E176:F176)*C176</f>
        <v>0</v>
      </c>
      <c r="H176" s="121" t="s">
        <v>32</v>
      </c>
      <c r="I176" s="121" t="s">
        <v>1056</v>
      </c>
      <c r="J176" s="203" t="s">
        <v>579</v>
      </c>
      <c r="M176" s="122"/>
      <c r="N176" s="123"/>
      <c r="O176" s="123"/>
    </row>
    <row r="177" spans="1:15" x14ac:dyDescent="0.3">
      <c r="A177" s="117" t="s">
        <v>583</v>
      </c>
      <c r="B177" s="118" t="s">
        <v>343</v>
      </c>
      <c r="C177" s="249">
        <v>1</v>
      </c>
      <c r="D177" s="119" t="s">
        <v>1052</v>
      </c>
      <c r="E177" s="141"/>
      <c r="F177" s="142"/>
      <c r="G177" s="120">
        <f t="shared" si="26"/>
        <v>0</v>
      </c>
      <c r="H177" s="121" t="s">
        <v>32</v>
      </c>
      <c r="I177" s="121">
        <v>89784</v>
      </c>
      <c r="J177" s="203" t="s">
        <v>577</v>
      </c>
      <c r="M177" s="122"/>
      <c r="N177" s="123"/>
      <c r="O177" s="123"/>
    </row>
    <row r="178" spans="1:15" x14ac:dyDescent="0.3">
      <c r="A178" s="117" t="s">
        <v>584</v>
      </c>
      <c r="B178" s="118" t="s">
        <v>345</v>
      </c>
      <c r="C178" s="249">
        <v>48</v>
      </c>
      <c r="D178" s="119" t="s">
        <v>1052</v>
      </c>
      <c r="E178" s="141"/>
      <c r="F178" s="142"/>
      <c r="G178" s="120">
        <f t="shared" si="26"/>
        <v>0</v>
      </c>
      <c r="H178" s="121" t="s">
        <v>32</v>
      </c>
      <c r="I178" s="121">
        <v>89712</v>
      </c>
      <c r="J178" s="203" t="s">
        <v>577</v>
      </c>
      <c r="M178" s="122"/>
      <c r="N178" s="123"/>
      <c r="O178" s="123"/>
    </row>
    <row r="179" spans="1:15" x14ac:dyDescent="0.3">
      <c r="A179" s="117" t="s">
        <v>585</v>
      </c>
      <c r="B179" s="118" t="s">
        <v>344</v>
      </c>
      <c r="C179" s="249">
        <v>4</v>
      </c>
      <c r="D179" s="119" t="s">
        <v>1052</v>
      </c>
      <c r="E179" s="141"/>
      <c r="F179" s="142"/>
      <c r="G179" s="120">
        <f t="shared" si="26"/>
        <v>0</v>
      </c>
      <c r="H179" s="121" t="s">
        <v>32</v>
      </c>
      <c r="I179" s="121">
        <v>89713</v>
      </c>
      <c r="J179" s="203" t="s">
        <v>577</v>
      </c>
      <c r="M179" s="122"/>
      <c r="N179" s="123"/>
      <c r="O179" s="123"/>
    </row>
    <row r="180" spans="1:15" x14ac:dyDescent="0.3">
      <c r="A180" s="117" t="s">
        <v>586</v>
      </c>
      <c r="B180" s="118" t="s">
        <v>346</v>
      </c>
      <c r="C180" s="249">
        <v>13</v>
      </c>
      <c r="D180" s="119" t="s">
        <v>1052</v>
      </c>
      <c r="E180" s="141"/>
      <c r="F180" s="142"/>
      <c r="G180" s="120">
        <f t="shared" si="26"/>
        <v>0</v>
      </c>
      <c r="H180" s="121" t="s">
        <v>32</v>
      </c>
      <c r="I180" s="121">
        <v>89801</v>
      </c>
      <c r="J180" s="203" t="s">
        <v>577</v>
      </c>
      <c r="M180" s="122"/>
      <c r="N180" s="123"/>
      <c r="O180" s="123"/>
    </row>
    <row r="181" spans="1:15" x14ac:dyDescent="0.3">
      <c r="A181" s="117" t="s">
        <v>587</v>
      </c>
      <c r="B181" s="118" t="s">
        <v>347</v>
      </c>
      <c r="C181" s="249">
        <v>6</v>
      </c>
      <c r="D181" s="119" t="s">
        <v>1052</v>
      </c>
      <c r="E181" s="141"/>
      <c r="F181" s="142"/>
      <c r="G181" s="120">
        <f t="shared" si="26"/>
        <v>0</v>
      </c>
      <c r="H181" s="121" t="s">
        <v>32</v>
      </c>
      <c r="I181" s="121">
        <v>89784</v>
      </c>
      <c r="J181" s="203" t="s">
        <v>577</v>
      </c>
      <c r="M181" s="122"/>
      <c r="N181" s="123"/>
      <c r="O181" s="123"/>
    </row>
    <row r="182" spans="1:15" x14ac:dyDescent="0.3">
      <c r="A182" s="117" t="s">
        <v>588</v>
      </c>
      <c r="B182" s="118" t="s">
        <v>348</v>
      </c>
      <c r="C182" s="249">
        <v>8</v>
      </c>
      <c r="D182" s="119" t="s">
        <v>1052</v>
      </c>
      <c r="E182" s="141"/>
      <c r="F182" s="142"/>
      <c r="G182" s="120">
        <f t="shared" si="26"/>
        <v>0</v>
      </c>
      <c r="H182" s="121" t="s">
        <v>32</v>
      </c>
      <c r="I182" s="121">
        <v>89802</v>
      </c>
      <c r="J182" s="203" t="s">
        <v>577</v>
      </c>
      <c r="M182" s="122"/>
      <c r="N182" s="123"/>
      <c r="O182" s="123"/>
    </row>
    <row r="183" spans="1:15" x14ac:dyDescent="0.3">
      <c r="A183" s="117" t="s">
        <v>589</v>
      </c>
      <c r="B183" s="118" t="s">
        <v>349</v>
      </c>
      <c r="C183" s="249">
        <v>24</v>
      </c>
      <c r="D183" s="119" t="s">
        <v>1052</v>
      </c>
      <c r="E183" s="141"/>
      <c r="F183" s="142"/>
      <c r="G183" s="120">
        <f t="shared" si="26"/>
        <v>0</v>
      </c>
      <c r="H183" s="121" t="s">
        <v>32</v>
      </c>
      <c r="I183" s="121">
        <v>89711</v>
      </c>
      <c r="J183" s="203" t="s">
        <v>577</v>
      </c>
      <c r="M183" s="122"/>
      <c r="N183" s="123"/>
      <c r="O183" s="123"/>
    </row>
    <row r="184" spans="1:15" x14ac:dyDescent="0.3">
      <c r="A184" s="117" t="s">
        <v>590</v>
      </c>
      <c r="B184" s="118" t="s">
        <v>350</v>
      </c>
      <c r="C184" s="249">
        <v>8</v>
      </c>
      <c r="D184" s="119" t="s">
        <v>1052</v>
      </c>
      <c r="E184" s="141"/>
      <c r="F184" s="142"/>
      <c r="G184" s="120">
        <f t="shared" si="26"/>
        <v>0</v>
      </c>
      <c r="H184" s="121" t="s">
        <v>32</v>
      </c>
      <c r="I184" s="121">
        <v>89752</v>
      </c>
      <c r="J184" s="203" t="s">
        <v>577</v>
      </c>
      <c r="M184" s="122"/>
      <c r="N184" s="123"/>
      <c r="O184" s="123"/>
    </row>
    <row r="185" spans="1:15" x14ac:dyDescent="0.3">
      <c r="A185" s="117" t="s">
        <v>591</v>
      </c>
      <c r="B185" s="118" t="s">
        <v>351</v>
      </c>
      <c r="C185" s="249">
        <v>8</v>
      </c>
      <c r="D185" s="119" t="s">
        <v>1052</v>
      </c>
      <c r="E185" s="141"/>
      <c r="F185" s="142"/>
      <c r="G185" s="120">
        <f t="shared" si="26"/>
        <v>0</v>
      </c>
      <c r="H185" s="121" t="s">
        <v>32</v>
      </c>
      <c r="I185" s="121">
        <v>89726</v>
      </c>
      <c r="J185" s="203" t="s">
        <v>577</v>
      </c>
      <c r="M185" s="122"/>
      <c r="N185" s="123"/>
      <c r="O185" s="123"/>
    </row>
    <row r="186" spans="1:15" x14ac:dyDescent="0.3">
      <c r="A186" s="117" t="s">
        <v>592</v>
      </c>
      <c r="B186" s="118" t="s">
        <v>352</v>
      </c>
      <c r="C186" s="249">
        <v>7</v>
      </c>
      <c r="D186" s="119" t="s">
        <v>1052</v>
      </c>
      <c r="E186" s="141"/>
      <c r="F186" s="142"/>
      <c r="G186" s="120">
        <f t="shared" si="26"/>
        <v>0</v>
      </c>
      <c r="H186" s="121" t="s">
        <v>32</v>
      </c>
      <c r="I186" s="121">
        <v>89724</v>
      </c>
      <c r="J186" s="203" t="s">
        <v>577</v>
      </c>
      <c r="M186" s="122"/>
      <c r="N186" s="123"/>
      <c r="O186" s="123"/>
    </row>
    <row r="187" spans="1:15" x14ac:dyDescent="0.3">
      <c r="A187" s="117" t="s">
        <v>593</v>
      </c>
      <c r="B187" s="118" t="s">
        <v>354</v>
      </c>
      <c r="C187" s="249">
        <v>12</v>
      </c>
      <c r="D187" s="119" t="s">
        <v>1052</v>
      </c>
      <c r="E187" s="141"/>
      <c r="F187" s="142"/>
      <c r="G187" s="120">
        <f t="shared" si="26"/>
        <v>0</v>
      </c>
      <c r="H187" s="121" t="s">
        <v>32</v>
      </c>
      <c r="I187" s="121">
        <v>89783</v>
      </c>
      <c r="J187" s="203" t="s">
        <v>577</v>
      </c>
      <c r="M187" s="122"/>
      <c r="N187" s="123"/>
      <c r="O187" s="123"/>
    </row>
    <row r="188" spans="1:15" x14ac:dyDescent="0.3">
      <c r="A188" s="117" t="s">
        <v>594</v>
      </c>
      <c r="B188" s="118" t="s">
        <v>353</v>
      </c>
      <c r="C188" s="249">
        <v>3</v>
      </c>
      <c r="D188" s="119" t="s">
        <v>1052</v>
      </c>
      <c r="E188" s="141"/>
      <c r="F188" s="142"/>
      <c r="G188" s="120">
        <f t="shared" si="26"/>
        <v>0</v>
      </c>
      <c r="H188" s="121" t="s">
        <v>32</v>
      </c>
      <c r="I188" s="121">
        <v>89861</v>
      </c>
      <c r="J188" s="203" t="s">
        <v>577</v>
      </c>
      <c r="M188" s="122"/>
      <c r="N188" s="123"/>
      <c r="O188" s="123"/>
    </row>
    <row r="189" spans="1:15" x14ac:dyDescent="0.3">
      <c r="A189" s="117" t="s">
        <v>595</v>
      </c>
      <c r="B189" s="118" t="s">
        <v>355</v>
      </c>
      <c r="C189" s="249">
        <v>8</v>
      </c>
      <c r="D189" s="119" t="s">
        <v>1052</v>
      </c>
      <c r="E189" s="141"/>
      <c r="F189" s="142"/>
      <c r="G189" s="120">
        <f t="shared" si="26"/>
        <v>0</v>
      </c>
      <c r="H189" s="121" t="s">
        <v>32</v>
      </c>
      <c r="I189" s="121">
        <v>89861</v>
      </c>
      <c r="J189" s="203" t="s">
        <v>577</v>
      </c>
      <c r="M189" s="122"/>
      <c r="N189" s="123"/>
      <c r="O189" s="123"/>
    </row>
    <row r="190" spans="1:15" x14ac:dyDescent="0.3">
      <c r="A190" s="117" t="s">
        <v>596</v>
      </c>
      <c r="B190" s="118" t="s">
        <v>356</v>
      </c>
      <c r="C190" s="249">
        <v>18</v>
      </c>
      <c r="D190" s="119" t="s">
        <v>1052</v>
      </c>
      <c r="E190" s="141"/>
      <c r="F190" s="142"/>
      <c r="G190" s="120">
        <f t="shared" si="26"/>
        <v>0</v>
      </c>
      <c r="H190" s="121" t="s">
        <v>32</v>
      </c>
      <c r="I190" s="121">
        <v>89714</v>
      </c>
      <c r="J190" s="203" t="s">
        <v>577</v>
      </c>
      <c r="M190" s="122"/>
      <c r="N190" s="123"/>
      <c r="O190" s="123"/>
    </row>
    <row r="191" spans="1:15" x14ac:dyDescent="0.3">
      <c r="A191" s="117" t="s">
        <v>597</v>
      </c>
      <c r="B191" s="118" t="s">
        <v>357</v>
      </c>
      <c r="C191" s="249">
        <v>12</v>
      </c>
      <c r="D191" s="119" t="s">
        <v>1052</v>
      </c>
      <c r="E191" s="141"/>
      <c r="F191" s="142"/>
      <c r="G191" s="120">
        <f t="shared" si="26"/>
        <v>0</v>
      </c>
      <c r="H191" s="121" t="s">
        <v>32</v>
      </c>
      <c r="I191" s="121">
        <v>89850</v>
      </c>
      <c r="J191" s="203" t="s">
        <v>577</v>
      </c>
      <c r="M191" s="122"/>
      <c r="N191" s="123"/>
      <c r="O191" s="123"/>
    </row>
    <row r="192" spans="1:15" x14ac:dyDescent="0.3">
      <c r="A192" s="117" t="s">
        <v>598</v>
      </c>
      <c r="B192" s="118" t="s">
        <v>358</v>
      </c>
      <c r="C192" s="249">
        <v>2</v>
      </c>
      <c r="D192" s="119" t="s">
        <v>1052</v>
      </c>
      <c r="E192" s="141"/>
      <c r="F192" s="142"/>
      <c r="G192" s="120">
        <f t="shared" si="26"/>
        <v>0</v>
      </c>
      <c r="H192" s="121" t="s">
        <v>32</v>
      </c>
      <c r="I192" s="121">
        <v>89860</v>
      </c>
      <c r="J192" s="203" t="s">
        <v>577</v>
      </c>
      <c r="M192" s="122"/>
      <c r="N192" s="123"/>
      <c r="O192" s="123"/>
    </row>
    <row r="193" spans="1:15" x14ac:dyDescent="0.3">
      <c r="A193" s="117" t="s">
        <v>599</v>
      </c>
      <c r="B193" s="118" t="s">
        <v>707</v>
      </c>
      <c r="C193" s="249">
        <v>6</v>
      </c>
      <c r="D193" s="119" t="s">
        <v>1052</v>
      </c>
      <c r="E193" s="141"/>
      <c r="F193" s="142"/>
      <c r="G193" s="120">
        <f t="shared" si="26"/>
        <v>0</v>
      </c>
      <c r="H193" s="121" t="s">
        <v>32</v>
      </c>
      <c r="I193" s="121">
        <v>89857</v>
      </c>
      <c r="J193" s="203" t="s">
        <v>577</v>
      </c>
      <c r="M193" s="122"/>
      <c r="N193" s="123"/>
      <c r="O193" s="123"/>
    </row>
    <row r="194" spans="1:15" x14ac:dyDescent="0.3">
      <c r="A194" s="117" t="s">
        <v>600</v>
      </c>
      <c r="B194" s="118" t="s">
        <v>359</v>
      </c>
      <c r="C194" s="249">
        <v>12</v>
      </c>
      <c r="D194" s="119" t="s">
        <v>1052</v>
      </c>
      <c r="E194" s="141"/>
      <c r="F194" s="142"/>
      <c r="G194" s="120">
        <f t="shared" si="26"/>
        <v>0</v>
      </c>
      <c r="H194" s="121" t="s">
        <v>32</v>
      </c>
      <c r="I194" s="121">
        <v>89851</v>
      </c>
      <c r="J194" s="203" t="s">
        <v>577</v>
      </c>
      <c r="M194" s="122"/>
      <c r="N194" s="123"/>
      <c r="O194" s="123"/>
    </row>
    <row r="195" spans="1:15" x14ac:dyDescent="0.3">
      <c r="A195" s="117" t="s">
        <v>601</v>
      </c>
      <c r="B195" s="118" t="s">
        <v>328</v>
      </c>
      <c r="C195" s="249"/>
      <c r="D195" s="119"/>
      <c r="E195" s="139"/>
      <c r="F195" s="140"/>
      <c r="G195" s="120"/>
      <c r="H195" s="121"/>
      <c r="I195" s="121"/>
      <c r="J195" s="203"/>
      <c r="M195" s="122"/>
      <c r="N195" s="123"/>
      <c r="O195" s="123"/>
    </row>
    <row r="196" spans="1:15" x14ac:dyDescent="0.3">
      <c r="A196" s="117" t="s">
        <v>602</v>
      </c>
      <c r="B196" s="118" t="s">
        <v>749</v>
      </c>
      <c r="C196" s="249">
        <v>49</v>
      </c>
      <c r="D196" s="119" t="s">
        <v>1052</v>
      </c>
      <c r="E196" s="141"/>
      <c r="F196" s="142"/>
      <c r="G196" s="120">
        <f t="shared" ref="G196:G204" si="27">SUM(E196:F196)*C196</f>
        <v>0</v>
      </c>
      <c r="H196" s="121" t="s">
        <v>32</v>
      </c>
      <c r="I196" s="121">
        <v>89356</v>
      </c>
      <c r="J196" s="203" t="s">
        <v>577</v>
      </c>
      <c r="M196" s="122"/>
      <c r="N196" s="123"/>
      <c r="O196" s="123"/>
    </row>
    <row r="197" spans="1:15" x14ac:dyDescent="0.3">
      <c r="A197" s="117" t="s">
        <v>603</v>
      </c>
      <c r="B197" s="118" t="s">
        <v>750</v>
      </c>
      <c r="C197" s="249">
        <v>14</v>
      </c>
      <c r="D197" s="119" t="s">
        <v>1052</v>
      </c>
      <c r="E197" s="141"/>
      <c r="F197" s="142"/>
      <c r="G197" s="120">
        <f t="shared" si="27"/>
        <v>0</v>
      </c>
      <c r="H197" s="121" t="s">
        <v>32</v>
      </c>
      <c r="I197" s="121">
        <v>89378</v>
      </c>
      <c r="J197" s="203" t="s">
        <v>577</v>
      </c>
      <c r="M197" s="122"/>
      <c r="N197" s="123"/>
      <c r="O197" s="123"/>
    </row>
    <row r="198" spans="1:15" x14ac:dyDescent="0.3">
      <c r="A198" s="117" t="s">
        <v>604</v>
      </c>
      <c r="B198" s="118" t="s">
        <v>751</v>
      </c>
      <c r="C198" s="249">
        <v>5</v>
      </c>
      <c r="D198" s="119" t="s">
        <v>1052</v>
      </c>
      <c r="E198" s="141"/>
      <c r="F198" s="142"/>
      <c r="G198" s="120">
        <f t="shared" si="27"/>
        <v>0</v>
      </c>
      <c r="H198" s="121" t="s">
        <v>32</v>
      </c>
      <c r="I198" s="121">
        <v>89362</v>
      </c>
      <c r="J198" s="203" t="s">
        <v>577</v>
      </c>
      <c r="M198" s="122"/>
      <c r="N198" s="123"/>
      <c r="O198" s="123"/>
    </row>
    <row r="199" spans="1:15" x14ac:dyDescent="0.3">
      <c r="A199" s="117" t="s">
        <v>605</v>
      </c>
      <c r="B199" s="118" t="s">
        <v>360</v>
      </c>
      <c r="C199" s="249">
        <v>1</v>
      </c>
      <c r="D199" s="119" t="s">
        <v>1052</v>
      </c>
      <c r="E199" s="141"/>
      <c r="F199" s="142"/>
      <c r="G199" s="120">
        <f t="shared" si="27"/>
        <v>0</v>
      </c>
      <c r="H199" s="121" t="s">
        <v>32</v>
      </c>
      <c r="I199" s="121">
        <v>89395</v>
      </c>
      <c r="J199" s="203" t="s">
        <v>577</v>
      </c>
      <c r="M199" s="122"/>
      <c r="N199" s="123"/>
      <c r="O199" s="123"/>
    </row>
    <row r="200" spans="1:15" x14ac:dyDescent="0.3">
      <c r="A200" s="117" t="s">
        <v>606</v>
      </c>
      <c r="B200" s="118" t="s">
        <v>752</v>
      </c>
      <c r="C200" s="249">
        <v>18</v>
      </c>
      <c r="D200" s="119" t="s">
        <v>1052</v>
      </c>
      <c r="E200" s="141"/>
      <c r="F200" s="142"/>
      <c r="G200" s="120">
        <f t="shared" si="27"/>
        <v>0</v>
      </c>
      <c r="H200" s="121" t="s">
        <v>32</v>
      </c>
      <c r="I200" s="121">
        <v>89357</v>
      </c>
      <c r="J200" s="203" t="s">
        <v>577</v>
      </c>
      <c r="M200" s="122"/>
      <c r="N200" s="123"/>
      <c r="O200" s="123"/>
    </row>
    <row r="201" spans="1:15" x14ac:dyDescent="0.3">
      <c r="A201" s="117" t="s">
        <v>607</v>
      </c>
      <c r="B201" s="118" t="s">
        <v>753</v>
      </c>
      <c r="C201" s="249">
        <v>6</v>
      </c>
      <c r="D201" s="119" t="s">
        <v>1052</v>
      </c>
      <c r="E201" s="141"/>
      <c r="F201" s="142"/>
      <c r="G201" s="120">
        <f t="shared" si="27"/>
        <v>0</v>
      </c>
      <c r="H201" s="121" t="s">
        <v>32</v>
      </c>
      <c r="I201" s="121">
        <v>89380</v>
      </c>
      <c r="J201" s="203" t="s">
        <v>577</v>
      </c>
      <c r="M201" s="122"/>
      <c r="N201" s="123"/>
      <c r="O201" s="123"/>
    </row>
    <row r="202" spans="1:15" x14ac:dyDescent="0.3">
      <c r="A202" s="117" t="s">
        <v>608</v>
      </c>
      <c r="B202" s="118" t="s">
        <v>754</v>
      </c>
      <c r="C202" s="249">
        <v>3</v>
      </c>
      <c r="D202" s="119" t="s">
        <v>1052</v>
      </c>
      <c r="E202" s="141"/>
      <c r="F202" s="142"/>
      <c r="G202" s="120">
        <f t="shared" si="27"/>
        <v>0</v>
      </c>
      <c r="H202" s="121" t="s">
        <v>32</v>
      </c>
      <c r="I202" s="121">
        <v>89492</v>
      </c>
      <c r="J202" s="203" t="s">
        <v>577</v>
      </c>
      <c r="M202" s="122"/>
      <c r="N202" s="123"/>
      <c r="O202" s="123"/>
    </row>
    <row r="203" spans="1:15" x14ac:dyDescent="0.3">
      <c r="A203" s="117" t="s">
        <v>609</v>
      </c>
      <c r="B203" s="118" t="s">
        <v>327</v>
      </c>
      <c r="C203" s="249">
        <v>5</v>
      </c>
      <c r="D203" s="119" t="s">
        <v>1052</v>
      </c>
      <c r="E203" s="141"/>
      <c r="F203" s="142"/>
      <c r="G203" s="120">
        <f t="shared" si="27"/>
        <v>0</v>
      </c>
      <c r="H203" s="121" t="s">
        <v>32</v>
      </c>
      <c r="I203" s="121">
        <v>89444</v>
      </c>
      <c r="J203" s="203" t="s">
        <v>577</v>
      </c>
      <c r="M203" s="122"/>
      <c r="N203" s="123"/>
      <c r="O203" s="123"/>
    </row>
    <row r="204" spans="1:15" x14ac:dyDescent="0.3">
      <c r="A204" s="117" t="s">
        <v>610</v>
      </c>
      <c r="B204" s="118" t="s">
        <v>342</v>
      </c>
      <c r="C204" s="249">
        <v>1</v>
      </c>
      <c r="D204" s="119" t="s">
        <v>1052</v>
      </c>
      <c r="E204" s="141"/>
      <c r="F204" s="142"/>
      <c r="G204" s="120">
        <f t="shared" si="27"/>
        <v>0</v>
      </c>
      <c r="H204" s="121" t="s">
        <v>32</v>
      </c>
      <c r="I204" s="121" t="str">
        <f>I173</f>
        <v>99809</v>
      </c>
      <c r="J204" s="203" t="s">
        <v>577</v>
      </c>
      <c r="M204" s="122"/>
      <c r="N204" s="123"/>
      <c r="O204" s="123"/>
    </row>
    <row r="205" spans="1:15" x14ac:dyDescent="0.3">
      <c r="A205" s="117" t="s">
        <v>611</v>
      </c>
      <c r="B205" s="118" t="s">
        <v>196</v>
      </c>
      <c r="C205" s="249"/>
      <c r="D205" s="119"/>
      <c r="E205" s="139"/>
      <c r="F205" s="140"/>
      <c r="G205" s="120"/>
      <c r="H205" s="121"/>
      <c r="I205" s="121"/>
      <c r="J205" s="203"/>
      <c r="M205" s="122"/>
      <c r="N205" s="123"/>
      <c r="O205" s="123"/>
    </row>
    <row r="206" spans="1:15" x14ac:dyDescent="0.3">
      <c r="A206" s="117" t="s">
        <v>612</v>
      </c>
      <c r="B206" s="118" t="s">
        <v>341</v>
      </c>
      <c r="C206" s="249">
        <v>8</v>
      </c>
      <c r="D206" s="119" t="s">
        <v>1052</v>
      </c>
      <c r="E206" s="141"/>
      <c r="F206" s="142"/>
      <c r="G206" s="120">
        <f t="shared" ref="G206:G207" si="28">SUM(E206:F206)*C206</f>
        <v>0</v>
      </c>
      <c r="H206" s="121" t="s">
        <v>32</v>
      </c>
      <c r="I206" s="121">
        <v>89987</v>
      </c>
      <c r="J206" s="203" t="s">
        <v>577</v>
      </c>
      <c r="M206" s="122"/>
      <c r="N206" s="123"/>
      <c r="O206" s="123"/>
    </row>
    <row r="207" spans="1:15" x14ac:dyDescent="0.3">
      <c r="A207" s="117" t="s">
        <v>613</v>
      </c>
      <c r="B207" s="118" t="s">
        <v>752</v>
      </c>
      <c r="C207" s="249">
        <v>42</v>
      </c>
      <c r="D207" s="119" t="s">
        <v>1052</v>
      </c>
      <c r="E207" s="141"/>
      <c r="F207" s="142"/>
      <c r="G207" s="120">
        <f t="shared" si="28"/>
        <v>0</v>
      </c>
      <c r="H207" s="121" t="s">
        <v>32</v>
      </c>
      <c r="I207" s="121">
        <v>89357</v>
      </c>
      <c r="J207" s="203" t="s">
        <v>577</v>
      </c>
      <c r="M207" s="122"/>
      <c r="N207" s="123"/>
      <c r="O207" s="123"/>
    </row>
    <row r="208" spans="1:15" x14ac:dyDescent="0.3">
      <c r="A208" s="117" t="s">
        <v>614</v>
      </c>
      <c r="B208" s="118" t="s">
        <v>753</v>
      </c>
      <c r="C208" s="249">
        <v>14</v>
      </c>
      <c r="D208" s="119" t="s">
        <v>1052</v>
      </c>
      <c r="E208" s="141"/>
      <c r="F208" s="142"/>
      <c r="G208" s="120">
        <f t="shared" ref="G208:G212" si="29">SUM(E208:F208)*C208</f>
        <v>0</v>
      </c>
      <c r="H208" s="121" t="s">
        <v>32</v>
      </c>
      <c r="I208" s="121">
        <f>I195</f>
        <v>0</v>
      </c>
      <c r="J208" s="203" t="s">
        <v>577</v>
      </c>
      <c r="M208" s="122"/>
      <c r="N208" s="123"/>
      <c r="O208" s="123"/>
    </row>
    <row r="209" spans="1:15" x14ac:dyDescent="0.3">
      <c r="A209" s="117" t="s">
        <v>615</v>
      </c>
      <c r="B209" s="118" t="s">
        <v>754</v>
      </c>
      <c r="C209" s="249">
        <v>59</v>
      </c>
      <c r="D209" s="119" t="s">
        <v>1052</v>
      </c>
      <c r="E209" s="141"/>
      <c r="F209" s="142"/>
      <c r="G209" s="120">
        <f t="shared" si="29"/>
        <v>0</v>
      </c>
      <c r="H209" s="121" t="s">
        <v>32</v>
      </c>
      <c r="I209" s="121">
        <f>I196</f>
        <v>89356</v>
      </c>
      <c r="J209" s="203" t="s">
        <v>577</v>
      </c>
      <c r="M209" s="122"/>
      <c r="N209" s="123"/>
      <c r="O209" s="123"/>
    </row>
    <row r="210" spans="1:15" x14ac:dyDescent="0.3">
      <c r="A210" s="117" t="s">
        <v>616</v>
      </c>
      <c r="B210" s="118" t="s">
        <v>361</v>
      </c>
      <c r="C210" s="249">
        <v>20</v>
      </c>
      <c r="D210" s="119" t="s">
        <v>1052</v>
      </c>
      <c r="E210" s="141"/>
      <c r="F210" s="142"/>
      <c r="G210" s="120">
        <f t="shared" si="29"/>
        <v>0</v>
      </c>
      <c r="H210" s="121" t="s">
        <v>32</v>
      </c>
      <c r="I210" s="121">
        <f>I197</f>
        <v>89378</v>
      </c>
      <c r="J210" s="203" t="s">
        <v>577</v>
      </c>
      <c r="M210" s="122"/>
      <c r="N210" s="123"/>
      <c r="O210" s="123"/>
    </row>
    <row r="211" spans="1:15" x14ac:dyDescent="0.3">
      <c r="A211" s="117" t="s">
        <v>617</v>
      </c>
      <c r="B211" s="118" t="s">
        <v>708</v>
      </c>
      <c r="C211" s="249">
        <v>10</v>
      </c>
      <c r="D211" s="119" t="s">
        <v>1052</v>
      </c>
      <c r="E211" s="141"/>
      <c r="F211" s="142"/>
      <c r="G211" s="120">
        <f t="shared" si="29"/>
        <v>0</v>
      </c>
      <c r="H211" s="121" t="s">
        <v>32</v>
      </c>
      <c r="I211" s="121">
        <v>89381</v>
      </c>
      <c r="J211" s="203" t="s">
        <v>577</v>
      </c>
      <c r="M211" s="122"/>
      <c r="N211" s="123"/>
      <c r="O211" s="123"/>
    </row>
    <row r="212" spans="1:15" x14ac:dyDescent="0.3">
      <c r="A212" s="117" t="s">
        <v>618</v>
      </c>
      <c r="B212" s="118" t="s">
        <v>362</v>
      </c>
      <c r="C212" s="249">
        <v>10</v>
      </c>
      <c r="D212" s="119" t="s">
        <v>1052</v>
      </c>
      <c r="E212" s="141"/>
      <c r="F212" s="142"/>
      <c r="G212" s="120">
        <f t="shared" si="29"/>
        <v>0</v>
      </c>
      <c r="H212" s="121" t="s">
        <v>32</v>
      </c>
      <c r="I212" s="121">
        <v>89380</v>
      </c>
      <c r="J212" s="203" t="s">
        <v>577</v>
      </c>
      <c r="M212" s="122"/>
      <c r="N212" s="123"/>
      <c r="O212" s="123"/>
    </row>
    <row r="213" spans="1:15" x14ac:dyDescent="0.3">
      <c r="A213" s="117" t="s">
        <v>619</v>
      </c>
      <c r="B213" s="118" t="s">
        <v>950</v>
      </c>
      <c r="C213" s="249"/>
      <c r="D213" s="189"/>
      <c r="E213" s="139"/>
      <c r="F213" s="140"/>
      <c r="G213" s="225"/>
      <c r="H213" s="226"/>
      <c r="I213" s="226"/>
      <c r="J213" s="227"/>
      <c r="M213" s="122"/>
      <c r="N213" s="123"/>
      <c r="O213" s="123"/>
    </row>
    <row r="214" spans="1:15" x14ac:dyDescent="0.3">
      <c r="A214" s="117" t="s">
        <v>620</v>
      </c>
      <c r="B214" s="118" t="s">
        <v>951</v>
      </c>
      <c r="C214" s="249">
        <v>90</v>
      </c>
      <c r="D214" s="189" t="s">
        <v>101</v>
      </c>
      <c r="E214" s="141"/>
      <c r="F214" s="142"/>
      <c r="G214" s="225">
        <f>SUM(E214:F214)*C214</f>
        <v>0</v>
      </c>
      <c r="H214" s="226" t="s">
        <v>32</v>
      </c>
      <c r="I214" s="226"/>
      <c r="J214" s="227" t="s">
        <v>577</v>
      </c>
      <c r="M214" s="122"/>
      <c r="N214" s="123"/>
      <c r="O214" s="123"/>
    </row>
    <row r="215" spans="1:15" x14ac:dyDescent="0.3">
      <c r="A215" s="117" t="s">
        <v>621</v>
      </c>
      <c r="B215" s="118" t="s">
        <v>952</v>
      </c>
      <c r="C215" s="249">
        <v>10</v>
      </c>
      <c r="D215" s="189" t="s">
        <v>101</v>
      </c>
      <c r="E215" s="141"/>
      <c r="F215" s="142"/>
      <c r="G215" s="225">
        <f t="shared" ref="G215:G220" si="30">SUM(E215:F215)*C215</f>
        <v>0</v>
      </c>
      <c r="H215" s="226" t="s">
        <v>32</v>
      </c>
      <c r="I215" s="226"/>
      <c r="J215" s="227" t="s">
        <v>577</v>
      </c>
      <c r="M215" s="122"/>
      <c r="N215" s="123"/>
      <c r="O215" s="123"/>
    </row>
    <row r="216" spans="1:15" x14ac:dyDescent="0.3">
      <c r="A216" s="117" t="s">
        <v>622</v>
      </c>
      <c r="B216" s="118" t="s">
        <v>953</v>
      </c>
      <c r="C216" s="249">
        <v>7</v>
      </c>
      <c r="D216" s="119" t="s">
        <v>1052</v>
      </c>
      <c r="E216" s="141"/>
      <c r="F216" s="142"/>
      <c r="G216" s="225">
        <f t="shared" si="30"/>
        <v>0</v>
      </c>
      <c r="H216" s="226" t="s">
        <v>32</v>
      </c>
      <c r="I216" s="226" t="s">
        <v>987</v>
      </c>
      <c r="J216" s="227" t="s">
        <v>577</v>
      </c>
      <c r="M216" s="122"/>
      <c r="N216" s="123"/>
      <c r="O216" s="123"/>
    </row>
    <row r="217" spans="1:15" x14ac:dyDescent="0.3">
      <c r="A217" s="117" t="s">
        <v>623</v>
      </c>
      <c r="B217" s="118" t="s">
        <v>954</v>
      </c>
      <c r="C217" s="249">
        <v>2</v>
      </c>
      <c r="D217" s="119" t="s">
        <v>1052</v>
      </c>
      <c r="E217" s="141"/>
      <c r="F217" s="142"/>
      <c r="G217" s="225">
        <f t="shared" si="30"/>
        <v>0</v>
      </c>
      <c r="H217" s="226" t="s">
        <v>32</v>
      </c>
      <c r="I217" s="226" t="s">
        <v>988</v>
      </c>
      <c r="J217" s="227" t="s">
        <v>577</v>
      </c>
      <c r="M217" s="122"/>
      <c r="N217" s="123"/>
      <c r="O217" s="123"/>
    </row>
    <row r="218" spans="1:15" x14ac:dyDescent="0.3">
      <c r="A218" s="117" t="s">
        <v>955</v>
      </c>
      <c r="B218" s="118" t="s">
        <v>956</v>
      </c>
      <c r="C218" s="249">
        <v>1</v>
      </c>
      <c r="D218" s="119" t="s">
        <v>1052</v>
      </c>
      <c r="E218" s="141"/>
      <c r="F218" s="142"/>
      <c r="G218" s="225">
        <f t="shared" si="30"/>
        <v>0</v>
      </c>
      <c r="H218" s="226" t="s">
        <v>32</v>
      </c>
      <c r="I218" s="226" t="s">
        <v>989</v>
      </c>
      <c r="J218" s="227" t="s">
        <v>577</v>
      </c>
      <c r="M218" s="122"/>
      <c r="N218" s="123"/>
      <c r="O218" s="123"/>
    </row>
    <row r="219" spans="1:15" x14ac:dyDescent="0.3">
      <c r="A219" s="117" t="s">
        <v>957</v>
      </c>
      <c r="B219" s="118" t="s">
        <v>958</v>
      </c>
      <c r="C219" s="249">
        <v>2</v>
      </c>
      <c r="D219" s="119" t="s">
        <v>1052</v>
      </c>
      <c r="E219" s="141"/>
      <c r="F219" s="142"/>
      <c r="G219" s="225">
        <f t="shared" si="30"/>
        <v>0</v>
      </c>
      <c r="H219" s="226" t="s">
        <v>79</v>
      </c>
      <c r="I219" s="226">
        <v>155</v>
      </c>
      <c r="J219" s="227" t="s">
        <v>959</v>
      </c>
      <c r="M219" s="122"/>
      <c r="N219" s="123"/>
      <c r="O219" s="123"/>
    </row>
    <row r="220" spans="1:15" x14ac:dyDescent="0.3">
      <c r="A220" s="117" t="s">
        <v>960</v>
      </c>
      <c r="B220" s="118" t="s">
        <v>961</v>
      </c>
      <c r="C220" s="249">
        <v>2</v>
      </c>
      <c r="D220" s="119" t="s">
        <v>1052</v>
      </c>
      <c r="E220" s="141"/>
      <c r="F220" s="142"/>
      <c r="G220" s="225">
        <f t="shared" si="30"/>
        <v>0</v>
      </c>
      <c r="H220" s="226" t="s">
        <v>79</v>
      </c>
      <c r="I220" s="226">
        <v>156</v>
      </c>
      <c r="J220" s="227" t="s">
        <v>959</v>
      </c>
      <c r="M220" s="122"/>
      <c r="N220" s="123"/>
      <c r="O220" s="123"/>
    </row>
    <row r="221" spans="1:15" x14ac:dyDescent="0.3">
      <c r="A221" s="117" t="s">
        <v>962</v>
      </c>
      <c r="B221" s="118" t="s">
        <v>195</v>
      </c>
      <c r="C221" s="249"/>
      <c r="D221" s="189"/>
      <c r="E221" s="139"/>
      <c r="F221" s="140"/>
      <c r="G221" s="120"/>
      <c r="H221" s="121"/>
      <c r="I221" s="121"/>
      <c r="J221" s="203"/>
      <c r="M221" s="122"/>
      <c r="N221" s="123"/>
      <c r="O221" s="123"/>
    </row>
    <row r="222" spans="1:15" x14ac:dyDescent="0.3">
      <c r="A222" s="117" t="s">
        <v>963</v>
      </c>
      <c r="B222" s="118" t="s">
        <v>801</v>
      </c>
      <c r="C222" s="249">
        <v>10</v>
      </c>
      <c r="D222" s="119" t="s">
        <v>1052</v>
      </c>
      <c r="E222" s="141"/>
      <c r="F222" s="142"/>
      <c r="G222" s="120">
        <f t="shared" ref="G222:G227" si="31">SUM(E222:F222)*C222</f>
        <v>0</v>
      </c>
      <c r="H222" s="121" t="s">
        <v>32</v>
      </c>
      <c r="I222" s="121">
        <v>86888</v>
      </c>
      <c r="J222" s="203" t="s">
        <v>577</v>
      </c>
      <c r="M222" s="122"/>
      <c r="N222" s="123"/>
      <c r="O222" s="123"/>
    </row>
    <row r="223" spans="1:15" x14ac:dyDescent="0.3">
      <c r="A223" s="117" t="s">
        <v>964</v>
      </c>
      <c r="B223" s="118" t="s">
        <v>801</v>
      </c>
      <c r="C223" s="249">
        <v>1</v>
      </c>
      <c r="D223" s="119" t="s">
        <v>1052</v>
      </c>
      <c r="E223" s="141"/>
      <c r="F223" s="142"/>
      <c r="G223" s="120">
        <f t="shared" si="31"/>
        <v>0</v>
      </c>
      <c r="H223" s="121" t="s">
        <v>32</v>
      </c>
      <c r="I223" s="121">
        <v>95472</v>
      </c>
      <c r="J223" s="203" t="s">
        <v>577</v>
      </c>
      <c r="M223" s="122"/>
      <c r="N223" s="123"/>
      <c r="O223" s="123"/>
    </row>
    <row r="224" spans="1:15" x14ac:dyDescent="0.3">
      <c r="A224" s="117" t="s">
        <v>965</v>
      </c>
      <c r="B224" s="118" t="s">
        <v>802</v>
      </c>
      <c r="C224" s="249">
        <v>3</v>
      </c>
      <c r="D224" s="119" t="s">
        <v>1052</v>
      </c>
      <c r="E224" s="141"/>
      <c r="F224" s="142"/>
      <c r="G224" s="120">
        <f t="shared" si="31"/>
        <v>0</v>
      </c>
      <c r="H224" s="121" t="s">
        <v>32</v>
      </c>
      <c r="I224" s="121">
        <v>100858</v>
      </c>
      <c r="J224" s="203" t="s">
        <v>577</v>
      </c>
      <c r="M224" s="122"/>
      <c r="N224" s="123"/>
      <c r="O224" s="123"/>
    </row>
    <row r="225" spans="1:15" x14ac:dyDescent="0.3">
      <c r="A225" s="117" t="s">
        <v>966</v>
      </c>
      <c r="B225" s="118" t="s">
        <v>803</v>
      </c>
      <c r="C225" s="249">
        <v>1</v>
      </c>
      <c r="D225" s="119" t="s">
        <v>1052</v>
      </c>
      <c r="E225" s="141"/>
      <c r="F225" s="142"/>
      <c r="G225" s="120">
        <f t="shared" si="31"/>
        <v>0</v>
      </c>
      <c r="H225" s="121" t="s">
        <v>32</v>
      </c>
      <c r="I225" s="121">
        <v>86902</v>
      </c>
      <c r="J225" s="203" t="s">
        <v>577</v>
      </c>
      <c r="M225" s="122"/>
      <c r="N225" s="123"/>
      <c r="O225" s="123"/>
    </row>
    <row r="226" spans="1:15" x14ac:dyDescent="0.3">
      <c r="A226" s="117" t="s">
        <v>967</v>
      </c>
      <c r="B226" s="118" t="s">
        <v>804</v>
      </c>
      <c r="C226" s="249">
        <v>11</v>
      </c>
      <c r="D226" s="119" t="s">
        <v>1052</v>
      </c>
      <c r="E226" s="141"/>
      <c r="F226" s="142"/>
      <c r="G226" s="120">
        <f t="shared" si="31"/>
        <v>0</v>
      </c>
      <c r="H226" s="121" t="s">
        <v>32</v>
      </c>
      <c r="I226" s="121">
        <v>100849</v>
      </c>
      <c r="J226" s="203" t="s">
        <v>577</v>
      </c>
      <c r="M226" s="122"/>
      <c r="N226" s="123"/>
      <c r="O226" s="123"/>
    </row>
    <row r="227" spans="1:15" x14ac:dyDescent="0.3">
      <c r="A227" s="117" t="s">
        <v>968</v>
      </c>
      <c r="B227" s="118" t="s">
        <v>805</v>
      </c>
      <c r="C227" s="249">
        <v>10</v>
      </c>
      <c r="D227" s="119" t="s">
        <v>1052</v>
      </c>
      <c r="E227" s="141"/>
      <c r="F227" s="142"/>
      <c r="G227" s="120">
        <f t="shared" si="31"/>
        <v>0</v>
      </c>
      <c r="H227" s="121" t="s">
        <v>32</v>
      </c>
      <c r="I227" s="121">
        <v>86901</v>
      </c>
      <c r="J227" s="203" t="s">
        <v>577</v>
      </c>
      <c r="M227" s="122"/>
      <c r="N227" s="123"/>
      <c r="O227" s="123"/>
    </row>
    <row r="228" spans="1:15" x14ac:dyDescent="0.3">
      <c r="A228" s="117" t="s">
        <v>969</v>
      </c>
      <c r="B228" s="118" t="s">
        <v>194</v>
      </c>
      <c r="C228" s="249"/>
      <c r="D228" s="119"/>
      <c r="E228" s="139"/>
      <c r="F228" s="140"/>
      <c r="G228" s="120"/>
      <c r="H228" s="121"/>
      <c r="I228" s="121"/>
      <c r="J228" s="203"/>
      <c r="M228" s="122"/>
      <c r="N228" s="123"/>
      <c r="O228" s="123"/>
    </row>
    <row r="229" spans="1:15" x14ac:dyDescent="0.3">
      <c r="A229" s="117" t="s">
        <v>970</v>
      </c>
      <c r="B229" s="118" t="s">
        <v>363</v>
      </c>
      <c r="C229" s="249">
        <v>11</v>
      </c>
      <c r="D229" s="119" t="s">
        <v>1052</v>
      </c>
      <c r="E229" s="141"/>
      <c r="F229" s="142"/>
      <c r="G229" s="120">
        <f t="shared" ref="G229:G235" si="32">SUM(E229:F229)*C229</f>
        <v>0</v>
      </c>
      <c r="H229" s="121" t="s">
        <v>32</v>
      </c>
      <c r="I229" s="121">
        <v>86877</v>
      </c>
      <c r="J229" s="203" t="s">
        <v>577</v>
      </c>
      <c r="M229" s="122"/>
      <c r="N229" s="123"/>
      <c r="O229" s="123"/>
    </row>
    <row r="230" spans="1:15" x14ac:dyDescent="0.3">
      <c r="A230" s="117" t="s">
        <v>971</v>
      </c>
      <c r="B230" s="118" t="s">
        <v>364</v>
      </c>
      <c r="C230" s="249">
        <v>11</v>
      </c>
      <c r="D230" s="119" t="s">
        <v>1052</v>
      </c>
      <c r="E230" s="141"/>
      <c r="F230" s="142"/>
      <c r="G230" s="120">
        <f t="shared" si="32"/>
        <v>0</v>
      </c>
      <c r="H230" s="121" t="s">
        <v>32</v>
      </c>
      <c r="I230" s="121">
        <v>86881</v>
      </c>
      <c r="J230" s="203" t="s">
        <v>577</v>
      </c>
      <c r="M230" s="122"/>
      <c r="N230" s="123"/>
      <c r="O230" s="123"/>
    </row>
    <row r="231" spans="1:15" x14ac:dyDescent="0.3">
      <c r="A231" s="117" t="s">
        <v>972</v>
      </c>
      <c r="B231" s="118" t="s">
        <v>365</v>
      </c>
      <c r="C231" s="249">
        <v>1</v>
      </c>
      <c r="D231" s="119" t="s">
        <v>1052</v>
      </c>
      <c r="E231" s="141"/>
      <c r="F231" s="142"/>
      <c r="G231" s="120">
        <f t="shared" si="32"/>
        <v>0</v>
      </c>
      <c r="H231" s="121" t="s">
        <v>32</v>
      </c>
      <c r="I231" s="121">
        <v>86915</v>
      </c>
      <c r="J231" s="203" t="s">
        <v>577</v>
      </c>
      <c r="M231" s="122"/>
      <c r="N231" s="123"/>
      <c r="O231" s="123"/>
    </row>
    <row r="232" spans="1:15" x14ac:dyDescent="0.3">
      <c r="A232" s="117" t="s">
        <v>973</v>
      </c>
      <c r="B232" s="118" t="s">
        <v>366</v>
      </c>
      <c r="C232" s="249">
        <v>11</v>
      </c>
      <c r="D232" s="119" t="s">
        <v>1052</v>
      </c>
      <c r="E232" s="141"/>
      <c r="F232" s="142"/>
      <c r="G232" s="120">
        <f t="shared" si="32"/>
        <v>0</v>
      </c>
      <c r="H232" s="121" t="s">
        <v>32</v>
      </c>
      <c r="I232" s="121">
        <v>86886</v>
      </c>
      <c r="J232" s="203" t="s">
        <v>577</v>
      </c>
      <c r="M232" s="122"/>
      <c r="N232" s="123"/>
      <c r="O232" s="123"/>
    </row>
    <row r="233" spans="1:15" x14ac:dyDescent="0.3">
      <c r="A233" s="117" t="s">
        <v>974</v>
      </c>
      <c r="B233" s="118" t="s">
        <v>367</v>
      </c>
      <c r="C233" s="249">
        <v>10</v>
      </c>
      <c r="D233" s="119" t="s">
        <v>1052</v>
      </c>
      <c r="E233" s="141"/>
      <c r="F233" s="142"/>
      <c r="G233" s="120">
        <f t="shared" si="32"/>
        <v>0</v>
      </c>
      <c r="H233" s="121" t="s">
        <v>32</v>
      </c>
      <c r="I233" s="121">
        <v>86915</v>
      </c>
      <c r="J233" s="203" t="s">
        <v>577</v>
      </c>
      <c r="M233" s="122"/>
      <c r="N233" s="123"/>
      <c r="O233" s="123"/>
    </row>
    <row r="234" spans="1:15" x14ac:dyDescent="0.3">
      <c r="A234" s="117" t="s">
        <v>975</v>
      </c>
      <c r="B234" s="118" t="s">
        <v>192</v>
      </c>
      <c r="C234" s="249"/>
      <c r="D234" s="119"/>
      <c r="E234" s="139"/>
      <c r="F234" s="140"/>
      <c r="G234" s="120"/>
      <c r="H234" s="121"/>
      <c r="I234" s="121"/>
      <c r="J234" s="203"/>
      <c r="M234" s="122"/>
      <c r="N234" s="123"/>
      <c r="O234" s="123"/>
    </row>
    <row r="235" spans="1:15" ht="27.6" x14ac:dyDescent="0.3">
      <c r="A235" s="117" t="s">
        <v>976</v>
      </c>
      <c r="B235" s="118" t="s">
        <v>182</v>
      </c>
      <c r="C235" s="249">
        <v>3</v>
      </c>
      <c r="D235" s="119" t="s">
        <v>784</v>
      </c>
      <c r="E235" s="141"/>
      <c r="F235" s="142"/>
      <c r="G235" s="120">
        <f t="shared" si="32"/>
        <v>0</v>
      </c>
      <c r="H235" s="121" t="s">
        <v>32</v>
      </c>
      <c r="I235" s="121">
        <v>86889</v>
      </c>
      <c r="J235" s="203" t="s">
        <v>577</v>
      </c>
      <c r="M235" s="122"/>
      <c r="N235" s="123"/>
      <c r="O235" s="123"/>
    </row>
    <row r="236" spans="1:15" x14ac:dyDescent="0.3">
      <c r="A236" s="117" t="s">
        <v>977</v>
      </c>
      <c r="B236" s="118" t="s">
        <v>193</v>
      </c>
      <c r="C236" s="249"/>
      <c r="D236" s="119"/>
      <c r="E236" s="139"/>
      <c r="F236" s="140"/>
      <c r="G236" s="120"/>
      <c r="H236" s="121"/>
      <c r="I236" s="121"/>
      <c r="J236" s="203"/>
      <c r="M236" s="122"/>
      <c r="N236" s="123"/>
      <c r="O236" s="123"/>
    </row>
    <row r="237" spans="1:15" x14ac:dyDescent="0.3">
      <c r="A237" s="117" t="s">
        <v>978</v>
      </c>
      <c r="B237" s="118" t="s">
        <v>183</v>
      </c>
      <c r="C237" s="249">
        <v>3</v>
      </c>
      <c r="D237" s="119" t="s">
        <v>1052</v>
      </c>
      <c r="E237" s="141"/>
      <c r="F237" s="142"/>
      <c r="G237" s="120">
        <f t="shared" ref="G237:G245" si="33">SUM(E237:F237)*C237</f>
        <v>0</v>
      </c>
      <c r="H237" s="121" t="s">
        <v>32</v>
      </c>
      <c r="I237" s="121">
        <v>100868</v>
      </c>
      <c r="J237" s="203" t="s">
        <v>577</v>
      </c>
      <c r="M237" s="122"/>
      <c r="N237" s="123"/>
      <c r="O237" s="123"/>
    </row>
    <row r="238" spans="1:15" x14ac:dyDescent="0.3">
      <c r="A238" s="117" t="s">
        <v>979</v>
      </c>
      <c r="B238" s="118" t="s">
        <v>185</v>
      </c>
      <c r="C238" s="249">
        <v>1</v>
      </c>
      <c r="D238" s="119" t="s">
        <v>1052</v>
      </c>
      <c r="E238" s="141"/>
      <c r="F238" s="142"/>
      <c r="G238" s="120">
        <f t="shared" si="33"/>
        <v>0</v>
      </c>
      <c r="H238" s="121" t="s">
        <v>32</v>
      </c>
      <c r="I238" s="121">
        <v>100867</v>
      </c>
      <c r="J238" s="203" t="s">
        <v>577</v>
      </c>
      <c r="M238" s="122"/>
      <c r="N238" s="123"/>
      <c r="O238" s="123"/>
    </row>
    <row r="239" spans="1:15" x14ac:dyDescent="0.3">
      <c r="A239" s="117" t="s">
        <v>980</v>
      </c>
      <c r="B239" s="118" t="s">
        <v>792</v>
      </c>
      <c r="C239" s="249">
        <v>1</v>
      </c>
      <c r="D239" s="119" t="s">
        <v>1052</v>
      </c>
      <c r="E239" s="141"/>
      <c r="F239" s="142"/>
      <c r="G239" s="120">
        <f t="shared" si="33"/>
        <v>0</v>
      </c>
      <c r="H239" s="121" t="s">
        <v>32</v>
      </c>
      <c r="I239" s="121">
        <v>100874</v>
      </c>
      <c r="J239" s="203" t="s">
        <v>577</v>
      </c>
      <c r="M239" s="122"/>
      <c r="N239" s="123"/>
      <c r="O239" s="123"/>
    </row>
    <row r="240" spans="1:15" x14ac:dyDescent="0.3">
      <c r="A240" s="117" t="s">
        <v>981</v>
      </c>
      <c r="B240" s="118" t="s">
        <v>323</v>
      </c>
      <c r="C240" s="249">
        <v>11</v>
      </c>
      <c r="D240" s="119" t="s">
        <v>1052</v>
      </c>
      <c r="E240" s="141"/>
      <c r="F240" s="142"/>
      <c r="G240" s="120">
        <f t="shared" si="33"/>
        <v>0</v>
      </c>
      <c r="H240" s="121" t="s">
        <v>32</v>
      </c>
      <c r="I240" s="121">
        <v>95544</v>
      </c>
      <c r="J240" s="203" t="s">
        <v>577</v>
      </c>
      <c r="M240" s="122"/>
      <c r="N240" s="123"/>
      <c r="O240" s="123"/>
    </row>
    <row r="241" spans="1:15" x14ac:dyDescent="0.3">
      <c r="A241" s="117" t="s">
        <v>982</v>
      </c>
      <c r="B241" s="118" t="s">
        <v>325</v>
      </c>
      <c r="C241" s="249">
        <v>7</v>
      </c>
      <c r="D241" s="119" t="s">
        <v>1052</v>
      </c>
      <c r="E241" s="141"/>
      <c r="F241" s="142"/>
      <c r="G241" s="120">
        <f t="shared" si="33"/>
        <v>0</v>
      </c>
      <c r="H241" s="121" t="s">
        <v>32</v>
      </c>
      <c r="I241" s="121">
        <v>100855</v>
      </c>
      <c r="J241" s="203" t="s">
        <v>577</v>
      </c>
      <c r="M241" s="122"/>
      <c r="N241" s="123"/>
      <c r="O241" s="123"/>
    </row>
    <row r="242" spans="1:15" x14ac:dyDescent="0.3">
      <c r="A242" s="117" t="s">
        <v>983</v>
      </c>
      <c r="B242" s="118" t="s">
        <v>326</v>
      </c>
      <c r="C242" s="249">
        <v>1</v>
      </c>
      <c r="D242" s="119" t="s">
        <v>1052</v>
      </c>
      <c r="E242" s="141"/>
      <c r="F242" s="142"/>
      <c r="G242" s="120">
        <f t="shared" si="33"/>
        <v>0</v>
      </c>
      <c r="H242" s="121" t="s">
        <v>32</v>
      </c>
      <c r="I242" s="121">
        <v>95544</v>
      </c>
      <c r="J242" s="203" t="s">
        <v>577</v>
      </c>
      <c r="M242" s="122"/>
      <c r="N242" s="123"/>
      <c r="O242" s="123"/>
    </row>
    <row r="243" spans="1:15" x14ac:dyDescent="0.3">
      <c r="A243" s="117" t="s">
        <v>984</v>
      </c>
      <c r="B243" s="118" t="s">
        <v>324</v>
      </c>
      <c r="C243" s="249">
        <v>11</v>
      </c>
      <c r="D243" s="119" t="s">
        <v>1052</v>
      </c>
      <c r="E243" s="141"/>
      <c r="F243" s="142"/>
      <c r="G243" s="120">
        <f t="shared" si="33"/>
        <v>0</v>
      </c>
      <c r="H243" s="121" t="s">
        <v>32</v>
      </c>
      <c r="I243" s="121">
        <v>95543</v>
      </c>
      <c r="J243" s="203" t="s">
        <v>577</v>
      </c>
      <c r="M243" s="122"/>
      <c r="N243" s="123"/>
      <c r="O243" s="123"/>
    </row>
    <row r="244" spans="1:15" x14ac:dyDescent="0.3">
      <c r="A244" s="117" t="s">
        <v>985</v>
      </c>
      <c r="B244" s="118" t="s">
        <v>793</v>
      </c>
      <c r="C244" s="249">
        <v>10</v>
      </c>
      <c r="D244" s="119" t="s">
        <v>1052</v>
      </c>
      <c r="E244" s="141"/>
      <c r="F244" s="142"/>
      <c r="G244" s="120">
        <f>SUM(E244:F244)*C244</f>
        <v>0</v>
      </c>
      <c r="H244" s="121" t="s">
        <v>79</v>
      </c>
      <c r="I244" s="121">
        <v>123</v>
      </c>
      <c r="J244" s="203" t="s">
        <v>577</v>
      </c>
      <c r="M244" s="122"/>
      <c r="N244" s="123"/>
      <c r="O244" s="123"/>
    </row>
    <row r="245" spans="1:15" x14ac:dyDescent="0.3">
      <c r="A245" s="117" t="s">
        <v>986</v>
      </c>
      <c r="B245" s="118" t="s">
        <v>794</v>
      </c>
      <c r="C245" s="249">
        <v>1</v>
      </c>
      <c r="D245" s="119" t="s">
        <v>1052</v>
      </c>
      <c r="E245" s="141"/>
      <c r="F245" s="142"/>
      <c r="G245" s="120">
        <f t="shared" si="33"/>
        <v>0</v>
      </c>
      <c r="H245" s="121" t="s">
        <v>79</v>
      </c>
      <c r="I245" s="121">
        <v>123</v>
      </c>
      <c r="J245" s="203" t="s">
        <v>577</v>
      </c>
      <c r="M245" s="122"/>
      <c r="N245" s="123"/>
      <c r="O245" s="123"/>
    </row>
    <row r="246" spans="1:15" x14ac:dyDescent="0.3">
      <c r="A246" s="147" t="s">
        <v>941</v>
      </c>
      <c r="B246" s="148" t="s">
        <v>942</v>
      </c>
      <c r="C246" s="249"/>
      <c r="D246" s="119"/>
      <c r="E246" s="139"/>
      <c r="F246" s="140"/>
      <c r="G246" s="120"/>
      <c r="H246" s="121"/>
      <c r="I246" s="121"/>
      <c r="J246" s="203"/>
      <c r="K246" s="209">
        <f>SUM(G248:G266)</f>
        <v>0</v>
      </c>
      <c r="M246" s="122"/>
      <c r="N246" s="123"/>
      <c r="O246" s="123"/>
    </row>
    <row r="247" spans="1:15" x14ac:dyDescent="0.3">
      <c r="A247" s="117" t="s">
        <v>626</v>
      </c>
      <c r="B247" s="118" t="s">
        <v>624</v>
      </c>
      <c r="C247" s="249"/>
      <c r="D247" s="119"/>
      <c r="E247" s="139"/>
      <c r="F247" s="140"/>
      <c r="G247" s="120"/>
      <c r="H247" s="121"/>
      <c r="I247" s="121"/>
      <c r="J247" s="203"/>
      <c r="M247" s="122"/>
      <c r="N247" s="123"/>
      <c r="O247" s="123"/>
    </row>
    <row r="248" spans="1:15" x14ac:dyDescent="0.3">
      <c r="A248" s="117" t="s">
        <v>627</v>
      </c>
      <c r="B248" s="118" t="s">
        <v>647</v>
      </c>
      <c r="C248" s="249">
        <v>18</v>
      </c>
      <c r="D248" s="119" t="s">
        <v>1052</v>
      </c>
      <c r="E248" s="141"/>
      <c r="F248" s="142"/>
      <c r="G248" s="120">
        <f t="shared" ref="G248:G249" si="34">SUM(E248:F248)*C248</f>
        <v>0</v>
      </c>
      <c r="H248" s="228" t="s">
        <v>32</v>
      </c>
      <c r="I248" s="228" t="s">
        <v>1045</v>
      </c>
      <c r="J248" s="228" t="s">
        <v>577</v>
      </c>
      <c r="M248" s="122"/>
      <c r="N248" s="123"/>
      <c r="O248" s="123"/>
    </row>
    <row r="249" spans="1:15" x14ac:dyDescent="0.3">
      <c r="A249" s="117" t="s">
        <v>628</v>
      </c>
      <c r="B249" s="118" t="s">
        <v>709</v>
      </c>
      <c r="C249" s="249">
        <v>7</v>
      </c>
      <c r="D249" s="119" t="s">
        <v>1052</v>
      </c>
      <c r="E249" s="141"/>
      <c r="F249" s="142"/>
      <c r="G249" s="120">
        <f t="shared" si="34"/>
        <v>0</v>
      </c>
      <c r="H249" s="228" t="s">
        <v>32</v>
      </c>
      <c r="I249" s="228" t="s">
        <v>1046</v>
      </c>
      <c r="J249" s="228" t="s">
        <v>577</v>
      </c>
      <c r="M249" s="122"/>
      <c r="N249" s="123"/>
      <c r="O249" s="123"/>
    </row>
    <row r="250" spans="1:15" x14ac:dyDescent="0.3">
      <c r="A250" s="117" t="s">
        <v>629</v>
      </c>
      <c r="B250" s="118" t="s">
        <v>163</v>
      </c>
      <c r="C250" s="249"/>
      <c r="D250" s="119"/>
      <c r="E250" s="139"/>
      <c r="F250" s="140"/>
      <c r="G250" s="120"/>
      <c r="H250" s="228"/>
      <c r="I250" s="228"/>
      <c r="J250" s="228"/>
      <c r="M250" s="122"/>
      <c r="N250" s="123"/>
      <c r="O250" s="123"/>
    </row>
    <row r="251" spans="1:15" ht="27.6" x14ac:dyDescent="0.3">
      <c r="A251" s="117" t="s">
        <v>630</v>
      </c>
      <c r="B251" s="118" t="s">
        <v>710</v>
      </c>
      <c r="C251" s="249">
        <v>37</v>
      </c>
      <c r="D251" s="119" t="s">
        <v>1052</v>
      </c>
      <c r="E251" s="141"/>
      <c r="F251" s="142"/>
      <c r="G251" s="120">
        <f t="shared" ref="G251:G253" si="35">SUM(E251:F251)*C251</f>
        <v>0</v>
      </c>
      <c r="H251" s="228" t="s">
        <v>79</v>
      </c>
      <c r="I251" s="228">
        <v>21</v>
      </c>
      <c r="J251" s="228" t="s">
        <v>577</v>
      </c>
      <c r="M251" s="122"/>
      <c r="N251" s="123"/>
      <c r="O251" s="123"/>
    </row>
    <row r="252" spans="1:15" ht="27.6" x14ac:dyDescent="0.3">
      <c r="A252" s="117" t="s">
        <v>631</v>
      </c>
      <c r="B252" s="118" t="s">
        <v>711</v>
      </c>
      <c r="C252" s="249">
        <v>70</v>
      </c>
      <c r="D252" s="119" t="s">
        <v>1052</v>
      </c>
      <c r="E252" s="142"/>
      <c r="F252" s="142"/>
      <c r="G252" s="120">
        <f t="shared" si="35"/>
        <v>0</v>
      </c>
      <c r="H252" s="228" t="s">
        <v>1027</v>
      </c>
      <c r="I252" s="229" t="s">
        <v>1028</v>
      </c>
      <c r="J252" s="229" t="s">
        <v>1029</v>
      </c>
      <c r="M252" s="122"/>
      <c r="N252" s="123"/>
      <c r="O252" s="123"/>
    </row>
    <row r="253" spans="1:15" ht="27.6" x14ac:dyDescent="0.3">
      <c r="A253" s="117" t="s">
        <v>632</v>
      </c>
      <c r="B253" s="118" t="s">
        <v>712</v>
      </c>
      <c r="C253" s="249">
        <v>15</v>
      </c>
      <c r="D253" s="119" t="s">
        <v>1052</v>
      </c>
      <c r="E253" s="142"/>
      <c r="F253" s="142"/>
      <c r="G253" s="120">
        <f t="shared" si="35"/>
        <v>0</v>
      </c>
      <c r="H253" s="228" t="s">
        <v>1027</v>
      </c>
      <c r="I253" s="229" t="s">
        <v>1030</v>
      </c>
      <c r="J253" s="229" t="s">
        <v>1029</v>
      </c>
      <c r="M253" s="122"/>
      <c r="N253" s="123"/>
      <c r="O253" s="123"/>
    </row>
    <row r="254" spans="1:15" ht="27.6" x14ac:dyDescent="0.3">
      <c r="A254" s="117" t="s">
        <v>633</v>
      </c>
      <c r="B254" s="118" t="s">
        <v>713</v>
      </c>
      <c r="C254" s="249">
        <v>25</v>
      </c>
      <c r="D254" s="119" t="s">
        <v>1052</v>
      </c>
      <c r="E254" s="142"/>
      <c r="F254" s="142"/>
      <c r="G254" s="120">
        <f t="shared" ref="G254:G255" si="36">SUM(E254:F254)*C254</f>
        <v>0</v>
      </c>
      <c r="H254" s="228" t="s">
        <v>1027</v>
      </c>
      <c r="I254" s="229" t="s">
        <v>1030</v>
      </c>
      <c r="J254" s="229" t="s">
        <v>1029</v>
      </c>
      <c r="M254" s="122"/>
      <c r="N254" s="123"/>
      <c r="O254" s="123"/>
    </row>
    <row r="255" spans="1:15" x14ac:dyDescent="0.3">
      <c r="A255" s="117" t="s">
        <v>644</v>
      </c>
      <c r="B255" s="118" t="s">
        <v>714</v>
      </c>
      <c r="C255" s="249">
        <v>54</v>
      </c>
      <c r="D255" s="119" t="s">
        <v>784</v>
      </c>
      <c r="E255" s="141"/>
      <c r="F255" s="142"/>
      <c r="G255" s="120">
        <f t="shared" si="36"/>
        <v>0</v>
      </c>
      <c r="H255" s="228" t="s">
        <v>79</v>
      </c>
      <c r="I255" s="228">
        <v>22</v>
      </c>
      <c r="J255" s="228" t="s">
        <v>577</v>
      </c>
      <c r="M255" s="122"/>
      <c r="N255" s="123"/>
      <c r="O255" s="123"/>
    </row>
    <row r="256" spans="1:15" ht="41.4" x14ac:dyDescent="0.3">
      <c r="A256" s="117" t="s">
        <v>1031</v>
      </c>
      <c r="B256" s="118" t="s">
        <v>1032</v>
      </c>
      <c r="C256" s="249">
        <v>38</v>
      </c>
      <c r="D256" s="119" t="s">
        <v>1052</v>
      </c>
      <c r="E256" s="142"/>
      <c r="F256" s="142"/>
      <c r="G256" s="120">
        <f t="shared" ref="G256:G257" si="37">SUM(E256:F256)*C256</f>
        <v>0</v>
      </c>
      <c r="H256" s="228" t="s">
        <v>1027</v>
      </c>
      <c r="I256" s="229" t="s">
        <v>1033</v>
      </c>
      <c r="J256" s="229" t="s">
        <v>1029</v>
      </c>
      <c r="M256" s="122"/>
      <c r="N256" s="123"/>
      <c r="O256" s="123"/>
    </row>
    <row r="257" spans="1:15" ht="55.2" x14ac:dyDescent="0.3">
      <c r="A257" s="117" t="s">
        <v>1034</v>
      </c>
      <c r="B257" s="118" t="s">
        <v>1035</v>
      </c>
      <c r="C257" s="249">
        <v>1</v>
      </c>
      <c r="D257" s="119" t="s">
        <v>1052</v>
      </c>
      <c r="E257" s="142"/>
      <c r="F257" s="142"/>
      <c r="G257" s="120">
        <f t="shared" si="37"/>
        <v>0</v>
      </c>
      <c r="H257" s="228" t="s">
        <v>1027</v>
      </c>
      <c r="I257" s="229" t="s">
        <v>1036</v>
      </c>
      <c r="J257" s="229" t="s">
        <v>1029</v>
      </c>
      <c r="M257" s="122"/>
      <c r="N257" s="123"/>
      <c r="O257" s="123"/>
    </row>
    <row r="258" spans="1:15" x14ac:dyDescent="0.3">
      <c r="A258" s="117" t="s">
        <v>634</v>
      </c>
      <c r="B258" s="118" t="s">
        <v>1037</v>
      </c>
      <c r="C258" s="249"/>
      <c r="D258" s="119"/>
      <c r="E258" s="139"/>
      <c r="F258" s="140"/>
      <c r="G258" s="120"/>
      <c r="H258" s="228"/>
      <c r="I258" s="228"/>
      <c r="J258" s="228"/>
      <c r="M258" s="122"/>
      <c r="N258" s="123"/>
      <c r="O258" s="123"/>
    </row>
    <row r="259" spans="1:15" ht="69" x14ac:dyDescent="0.3">
      <c r="A259" s="117" t="s">
        <v>635</v>
      </c>
      <c r="B259" s="118" t="s">
        <v>1038</v>
      </c>
      <c r="C259" s="249">
        <v>1</v>
      </c>
      <c r="D259" s="119" t="s">
        <v>1052</v>
      </c>
      <c r="E259" s="142"/>
      <c r="F259" s="142"/>
      <c r="G259" s="120">
        <f t="shared" ref="G259:G266" si="38">SUM(E259:F259)*C259</f>
        <v>0</v>
      </c>
      <c r="H259" s="228" t="s">
        <v>1027</v>
      </c>
      <c r="I259" s="229" t="s">
        <v>1039</v>
      </c>
      <c r="J259" s="228" t="s">
        <v>578</v>
      </c>
      <c r="M259" s="122"/>
      <c r="N259" s="123"/>
      <c r="O259" s="123"/>
    </row>
    <row r="260" spans="1:15" ht="55.2" x14ac:dyDescent="0.3">
      <c r="A260" s="117" t="s">
        <v>636</v>
      </c>
      <c r="B260" s="118" t="s">
        <v>1040</v>
      </c>
      <c r="C260" s="249">
        <v>36</v>
      </c>
      <c r="D260" s="119" t="s">
        <v>1052</v>
      </c>
      <c r="E260" s="141"/>
      <c r="F260" s="142"/>
      <c r="G260" s="120">
        <f t="shared" si="38"/>
        <v>0</v>
      </c>
      <c r="H260" s="228" t="s">
        <v>79</v>
      </c>
      <c r="I260" s="228">
        <v>26</v>
      </c>
      <c r="J260" s="228" t="s">
        <v>578</v>
      </c>
      <c r="M260" s="122"/>
      <c r="N260" s="123"/>
      <c r="O260" s="123"/>
    </row>
    <row r="261" spans="1:15" ht="41.4" x14ac:dyDescent="0.3">
      <c r="A261" s="117" t="s">
        <v>637</v>
      </c>
      <c r="B261" s="118" t="s">
        <v>1041</v>
      </c>
      <c r="C261" s="249">
        <v>13</v>
      </c>
      <c r="D261" s="119" t="s">
        <v>1052</v>
      </c>
      <c r="E261" s="141"/>
      <c r="F261" s="142"/>
      <c r="G261" s="120">
        <f t="shared" si="38"/>
        <v>0</v>
      </c>
      <c r="H261" s="228" t="s">
        <v>79</v>
      </c>
      <c r="I261" s="228">
        <v>30</v>
      </c>
      <c r="J261" s="228" t="s">
        <v>578</v>
      </c>
      <c r="M261" s="122"/>
      <c r="N261" s="123"/>
      <c r="O261" s="123"/>
    </row>
    <row r="262" spans="1:15" ht="27.6" x14ac:dyDescent="0.3">
      <c r="A262" s="117" t="s">
        <v>638</v>
      </c>
      <c r="B262" s="118" t="s">
        <v>1042</v>
      </c>
      <c r="C262" s="249">
        <v>13</v>
      </c>
      <c r="D262" s="119" t="s">
        <v>1052</v>
      </c>
      <c r="E262" s="141"/>
      <c r="F262" s="142"/>
      <c r="G262" s="120">
        <f t="shared" si="38"/>
        <v>0</v>
      </c>
      <c r="H262" s="228" t="s">
        <v>79</v>
      </c>
      <c r="I262" s="228">
        <v>25</v>
      </c>
      <c r="J262" s="228" t="s">
        <v>578</v>
      </c>
      <c r="M262" s="122"/>
      <c r="N262" s="123"/>
      <c r="O262" s="123"/>
    </row>
    <row r="263" spans="1:15" x14ac:dyDescent="0.3">
      <c r="A263" s="117" t="s">
        <v>639</v>
      </c>
      <c r="B263" s="118" t="s">
        <v>125</v>
      </c>
      <c r="C263" s="249">
        <v>6</v>
      </c>
      <c r="D263" s="119" t="s">
        <v>1052</v>
      </c>
      <c r="E263" s="141"/>
      <c r="F263" s="142"/>
      <c r="G263" s="120">
        <f t="shared" si="38"/>
        <v>0</v>
      </c>
      <c r="H263" s="228" t="s">
        <v>32</v>
      </c>
      <c r="I263" s="228" t="s">
        <v>1047</v>
      </c>
      <c r="J263" s="228" t="s">
        <v>577</v>
      </c>
      <c r="M263" s="122"/>
      <c r="N263" s="123"/>
      <c r="O263" s="123"/>
    </row>
    <row r="264" spans="1:15" x14ac:dyDescent="0.3">
      <c r="A264" s="117" t="s">
        <v>640</v>
      </c>
      <c r="B264" s="118" t="s">
        <v>172</v>
      </c>
      <c r="C264" s="249">
        <v>75</v>
      </c>
      <c r="D264" s="189" t="s">
        <v>101</v>
      </c>
      <c r="E264" s="141"/>
      <c r="F264" s="142"/>
      <c r="G264" s="120">
        <f t="shared" si="38"/>
        <v>0</v>
      </c>
      <c r="H264" s="228" t="s">
        <v>32</v>
      </c>
      <c r="I264" s="228" t="s">
        <v>1048</v>
      </c>
      <c r="J264" s="228" t="s">
        <v>578</v>
      </c>
      <c r="M264" s="122"/>
      <c r="N264" s="123"/>
      <c r="O264" s="123"/>
    </row>
    <row r="265" spans="1:15" x14ac:dyDescent="0.3">
      <c r="A265" s="117" t="s">
        <v>643</v>
      </c>
      <c r="B265" s="118" t="s">
        <v>173</v>
      </c>
      <c r="C265" s="249">
        <v>17</v>
      </c>
      <c r="D265" s="119" t="s">
        <v>1052</v>
      </c>
      <c r="E265" s="141"/>
      <c r="F265" s="142"/>
      <c r="G265" s="120">
        <f t="shared" si="38"/>
        <v>0</v>
      </c>
      <c r="H265" s="228" t="s">
        <v>32</v>
      </c>
      <c r="I265" s="228" t="s">
        <v>1049</v>
      </c>
      <c r="J265" s="228" t="s">
        <v>578</v>
      </c>
      <c r="M265" s="122"/>
      <c r="N265" s="123"/>
      <c r="O265" s="123"/>
    </row>
    <row r="266" spans="1:15" ht="27.6" x14ac:dyDescent="0.3">
      <c r="A266" s="117" t="s">
        <v>1043</v>
      </c>
      <c r="B266" s="118" t="s">
        <v>889</v>
      </c>
      <c r="C266" s="249">
        <v>100</v>
      </c>
      <c r="D266" s="189" t="s">
        <v>101</v>
      </c>
      <c r="E266" s="141"/>
      <c r="F266" s="142"/>
      <c r="G266" s="120">
        <f t="shared" si="38"/>
        <v>0</v>
      </c>
      <c r="H266" s="228" t="s">
        <v>32</v>
      </c>
      <c r="I266" s="228" t="s">
        <v>1050</v>
      </c>
      <c r="J266" s="228" t="s">
        <v>578</v>
      </c>
      <c r="M266" s="122"/>
      <c r="N266" s="123"/>
      <c r="O266" s="123"/>
    </row>
    <row r="267" spans="1:15" x14ac:dyDescent="0.3">
      <c r="A267" s="168"/>
      <c r="B267" s="169" t="s">
        <v>913</v>
      </c>
      <c r="C267" s="250"/>
      <c r="D267" s="170"/>
      <c r="E267" s="171">
        <f>SUMPRODUCT(C17:C266,E17:E266)</f>
        <v>0</v>
      </c>
      <c r="F267" s="172">
        <f>SUMPRODUCT(C17:C266,F17:F266)</f>
        <v>0</v>
      </c>
      <c r="G267" s="173">
        <f>SUM(G17:G266)</f>
        <v>0</v>
      </c>
      <c r="H267" s="174"/>
      <c r="I267" s="174"/>
      <c r="J267" s="204"/>
      <c r="K267" s="209">
        <f>M267</f>
        <v>0</v>
      </c>
      <c r="M267" s="122">
        <f>E267+F267</f>
        <v>0</v>
      </c>
      <c r="N267" s="123">
        <f>K267-M267</f>
        <v>0</v>
      </c>
      <c r="O267" s="123"/>
    </row>
    <row r="268" spans="1:15" x14ac:dyDescent="0.3">
      <c r="A268" s="180" t="s">
        <v>160</v>
      </c>
      <c r="B268" s="181" t="s">
        <v>943</v>
      </c>
      <c r="C268" s="251"/>
      <c r="D268" s="175"/>
      <c r="E268" s="176"/>
      <c r="F268" s="177"/>
      <c r="G268" s="178"/>
      <c r="H268" s="179"/>
      <c r="I268" s="179"/>
      <c r="J268" s="205"/>
      <c r="M268" s="122"/>
      <c r="N268" s="123"/>
      <c r="O268" s="123"/>
    </row>
    <row r="269" spans="1:15" x14ac:dyDescent="0.3">
      <c r="A269" s="147" t="s">
        <v>917</v>
      </c>
      <c r="B269" s="148" t="s">
        <v>244</v>
      </c>
      <c r="C269" s="249"/>
      <c r="D269" s="119"/>
      <c r="E269" s="139"/>
      <c r="F269" s="140"/>
      <c r="G269" s="120"/>
      <c r="H269" s="121"/>
      <c r="I269" s="121"/>
      <c r="J269" s="203"/>
      <c r="K269" s="209">
        <f>SUM(G270:G288)</f>
        <v>0</v>
      </c>
      <c r="M269" s="122"/>
      <c r="N269" s="123"/>
      <c r="O269" s="123"/>
    </row>
    <row r="270" spans="1:15" ht="55.2" x14ac:dyDescent="0.3">
      <c r="A270" s="117" t="s">
        <v>5</v>
      </c>
      <c r="B270" s="118" t="s">
        <v>245</v>
      </c>
      <c r="C270" s="249">
        <v>1</v>
      </c>
      <c r="D270" s="119" t="s">
        <v>1052</v>
      </c>
      <c r="E270" s="141"/>
      <c r="F270" s="142"/>
      <c r="G270" s="120">
        <f t="shared" ref="G270:G288" si="39">SUM(E270:F270)*C270</f>
        <v>0</v>
      </c>
      <c r="H270" s="121" t="s">
        <v>43</v>
      </c>
      <c r="I270" s="121">
        <v>13</v>
      </c>
      <c r="J270" s="203" t="s">
        <v>578</v>
      </c>
      <c r="M270" s="122"/>
      <c r="N270" s="123"/>
      <c r="O270" s="123"/>
    </row>
    <row r="271" spans="1:15" ht="55.2" x14ac:dyDescent="0.3">
      <c r="A271" s="117" t="s">
        <v>7</v>
      </c>
      <c r="B271" s="118" t="s">
        <v>246</v>
      </c>
      <c r="C271" s="249">
        <v>1</v>
      </c>
      <c r="D271" s="119" t="s">
        <v>1052</v>
      </c>
      <c r="E271" s="141"/>
      <c r="F271" s="142"/>
      <c r="G271" s="120">
        <f t="shared" si="39"/>
        <v>0</v>
      </c>
      <c r="H271" s="121" t="s">
        <v>43</v>
      </c>
      <c r="I271" s="121">
        <v>13</v>
      </c>
      <c r="J271" s="203" t="s">
        <v>578</v>
      </c>
      <c r="M271" s="122"/>
      <c r="N271" s="123"/>
      <c r="O271" s="123"/>
    </row>
    <row r="272" spans="1:15" ht="55.2" x14ac:dyDescent="0.3">
      <c r="A272" s="117" t="s">
        <v>8</v>
      </c>
      <c r="B272" s="118" t="s">
        <v>247</v>
      </c>
      <c r="C272" s="249">
        <v>1</v>
      </c>
      <c r="D272" s="119" t="s">
        <v>1052</v>
      </c>
      <c r="E272" s="141"/>
      <c r="F272" s="142"/>
      <c r="G272" s="120">
        <f t="shared" si="39"/>
        <v>0</v>
      </c>
      <c r="H272" s="121" t="s">
        <v>43</v>
      </c>
      <c r="I272" s="121">
        <v>13</v>
      </c>
      <c r="J272" s="203" t="s">
        <v>578</v>
      </c>
      <c r="M272" s="122"/>
      <c r="N272" s="123"/>
      <c r="O272" s="123"/>
    </row>
    <row r="273" spans="1:15" ht="55.2" x14ac:dyDescent="0.3">
      <c r="A273" s="117" t="s">
        <v>13</v>
      </c>
      <c r="B273" s="118" t="s">
        <v>248</v>
      </c>
      <c r="C273" s="249">
        <v>1</v>
      </c>
      <c r="D273" s="119" t="s">
        <v>1052</v>
      </c>
      <c r="E273" s="141"/>
      <c r="F273" s="142"/>
      <c r="G273" s="120">
        <f t="shared" si="39"/>
        <v>0</v>
      </c>
      <c r="H273" s="121" t="s">
        <v>43</v>
      </c>
      <c r="I273" s="121">
        <v>13</v>
      </c>
      <c r="J273" s="203" t="s">
        <v>578</v>
      </c>
      <c r="M273" s="122"/>
      <c r="N273" s="123"/>
      <c r="O273" s="123"/>
    </row>
    <row r="274" spans="1:15" ht="55.2" x14ac:dyDescent="0.3">
      <c r="A274" s="117" t="s">
        <v>14</v>
      </c>
      <c r="B274" s="118" t="s">
        <v>249</v>
      </c>
      <c r="C274" s="249">
        <v>3</v>
      </c>
      <c r="D274" s="119" t="s">
        <v>1052</v>
      </c>
      <c r="E274" s="141"/>
      <c r="F274" s="142"/>
      <c r="G274" s="120">
        <f t="shared" si="39"/>
        <v>0</v>
      </c>
      <c r="H274" s="121" t="s">
        <v>43</v>
      </c>
      <c r="I274" s="121">
        <v>13</v>
      </c>
      <c r="J274" s="203" t="s">
        <v>578</v>
      </c>
      <c r="M274" s="122"/>
      <c r="N274" s="123"/>
      <c r="O274" s="123"/>
    </row>
    <row r="275" spans="1:15" ht="41.4" x14ac:dyDescent="0.3">
      <c r="A275" s="117" t="s">
        <v>50</v>
      </c>
      <c r="B275" s="118" t="s">
        <v>250</v>
      </c>
      <c r="C275" s="249">
        <v>1</v>
      </c>
      <c r="D275" s="119" t="s">
        <v>1052</v>
      </c>
      <c r="E275" s="141"/>
      <c r="F275" s="142"/>
      <c r="G275" s="120">
        <f t="shared" si="39"/>
        <v>0</v>
      </c>
      <c r="H275" s="121" t="s">
        <v>43</v>
      </c>
      <c r="I275" s="121">
        <v>13</v>
      </c>
      <c r="J275" s="203" t="s">
        <v>578</v>
      </c>
      <c r="M275" s="122"/>
      <c r="N275" s="123"/>
      <c r="O275" s="123"/>
    </row>
    <row r="276" spans="1:15" ht="41.4" x14ac:dyDescent="0.3">
      <c r="A276" s="117" t="s">
        <v>102</v>
      </c>
      <c r="B276" s="118" t="s">
        <v>251</v>
      </c>
      <c r="C276" s="249">
        <v>2</v>
      </c>
      <c r="D276" s="119" t="s">
        <v>1052</v>
      </c>
      <c r="E276" s="141"/>
      <c r="F276" s="142"/>
      <c r="G276" s="120">
        <f t="shared" si="39"/>
        <v>0</v>
      </c>
      <c r="H276" s="121" t="s">
        <v>43</v>
      </c>
      <c r="I276" s="121">
        <v>13</v>
      </c>
      <c r="J276" s="203" t="s">
        <v>578</v>
      </c>
      <c r="M276" s="122"/>
      <c r="N276" s="123"/>
      <c r="O276" s="123"/>
    </row>
    <row r="277" spans="1:15" ht="41.4" x14ac:dyDescent="0.3">
      <c r="A277" s="117" t="s">
        <v>103</v>
      </c>
      <c r="B277" s="118" t="s">
        <v>252</v>
      </c>
      <c r="C277" s="249">
        <v>3</v>
      </c>
      <c r="D277" s="119" t="s">
        <v>1052</v>
      </c>
      <c r="E277" s="141"/>
      <c r="F277" s="142"/>
      <c r="G277" s="120">
        <f t="shared" si="39"/>
        <v>0</v>
      </c>
      <c r="H277" s="121" t="s">
        <v>43</v>
      </c>
      <c r="I277" s="121">
        <v>13</v>
      </c>
      <c r="J277" s="203" t="s">
        <v>578</v>
      </c>
      <c r="M277" s="122"/>
      <c r="N277" s="123"/>
      <c r="O277" s="123"/>
    </row>
    <row r="278" spans="1:15" ht="41.4" x14ac:dyDescent="0.3">
      <c r="A278" s="117" t="s">
        <v>104</v>
      </c>
      <c r="B278" s="118" t="s">
        <v>253</v>
      </c>
      <c r="C278" s="249">
        <v>2</v>
      </c>
      <c r="D278" s="119" t="s">
        <v>1052</v>
      </c>
      <c r="E278" s="141"/>
      <c r="F278" s="142"/>
      <c r="G278" s="120">
        <f t="shared" si="39"/>
        <v>0</v>
      </c>
      <c r="H278" s="121" t="s">
        <v>43</v>
      </c>
      <c r="I278" s="121">
        <v>13</v>
      </c>
      <c r="J278" s="203" t="s">
        <v>578</v>
      </c>
      <c r="M278" s="122"/>
      <c r="N278" s="123"/>
      <c r="O278" s="123"/>
    </row>
    <row r="279" spans="1:15" ht="41.4" x14ac:dyDescent="0.3">
      <c r="A279" s="117" t="s">
        <v>105</v>
      </c>
      <c r="B279" s="118" t="s">
        <v>254</v>
      </c>
      <c r="C279" s="249">
        <v>1</v>
      </c>
      <c r="D279" s="119" t="s">
        <v>1052</v>
      </c>
      <c r="E279" s="141"/>
      <c r="F279" s="142"/>
      <c r="G279" s="120">
        <f t="shared" si="39"/>
        <v>0</v>
      </c>
      <c r="H279" s="121" t="s">
        <v>43</v>
      </c>
      <c r="I279" s="121">
        <v>13</v>
      </c>
      <c r="J279" s="203" t="s">
        <v>578</v>
      </c>
      <c r="M279" s="122"/>
      <c r="N279" s="123"/>
      <c r="O279" s="123"/>
    </row>
    <row r="280" spans="1:15" ht="41.4" x14ac:dyDescent="0.3">
      <c r="A280" s="117" t="s">
        <v>106</v>
      </c>
      <c r="B280" s="118" t="s">
        <v>255</v>
      </c>
      <c r="C280" s="249">
        <v>1</v>
      </c>
      <c r="D280" s="119" t="s">
        <v>1052</v>
      </c>
      <c r="E280" s="141"/>
      <c r="F280" s="142"/>
      <c r="G280" s="120">
        <f t="shared" si="39"/>
        <v>0</v>
      </c>
      <c r="H280" s="121" t="s">
        <v>43</v>
      </c>
      <c r="I280" s="121">
        <v>13</v>
      </c>
      <c r="J280" s="203" t="s">
        <v>578</v>
      </c>
      <c r="M280" s="122"/>
      <c r="N280" s="123"/>
      <c r="O280" s="123"/>
    </row>
    <row r="281" spans="1:15" ht="41.4" x14ac:dyDescent="0.3">
      <c r="A281" s="117" t="s">
        <v>107</v>
      </c>
      <c r="B281" s="118" t="s">
        <v>256</v>
      </c>
      <c r="C281" s="249">
        <v>1</v>
      </c>
      <c r="D281" s="119" t="s">
        <v>1052</v>
      </c>
      <c r="E281" s="141"/>
      <c r="F281" s="142"/>
      <c r="G281" s="120">
        <f t="shared" si="39"/>
        <v>0</v>
      </c>
      <c r="H281" s="121" t="s">
        <v>43</v>
      </c>
      <c r="I281" s="121">
        <v>13</v>
      </c>
      <c r="J281" s="203" t="s">
        <v>578</v>
      </c>
      <c r="M281" s="122"/>
      <c r="N281" s="123"/>
      <c r="O281" s="123"/>
    </row>
    <row r="282" spans="1:15" ht="41.4" x14ac:dyDescent="0.3">
      <c r="A282" s="117" t="s">
        <v>142</v>
      </c>
      <c r="B282" s="118" t="s">
        <v>257</v>
      </c>
      <c r="C282" s="249">
        <v>1</v>
      </c>
      <c r="D282" s="119" t="s">
        <v>1052</v>
      </c>
      <c r="E282" s="141"/>
      <c r="F282" s="142"/>
      <c r="G282" s="120">
        <f t="shared" si="39"/>
        <v>0</v>
      </c>
      <c r="H282" s="121" t="s">
        <v>43</v>
      </c>
      <c r="I282" s="121">
        <v>13</v>
      </c>
      <c r="J282" s="203" t="s">
        <v>578</v>
      </c>
      <c r="M282" s="122"/>
      <c r="N282" s="123"/>
      <c r="O282" s="123"/>
    </row>
    <row r="283" spans="1:15" ht="27.6" x14ac:dyDescent="0.3">
      <c r="A283" s="117" t="s">
        <v>143</v>
      </c>
      <c r="B283" s="118" t="s">
        <v>258</v>
      </c>
      <c r="C283" s="249">
        <v>1</v>
      </c>
      <c r="D283" s="119" t="s">
        <v>1052</v>
      </c>
      <c r="E283" s="141"/>
      <c r="F283" s="142"/>
      <c r="G283" s="120">
        <f t="shared" si="39"/>
        <v>0</v>
      </c>
      <c r="H283" s="121" t="s">
        <v>43</v>
      </c>
      <c r="I283" s="121">
        <v>13</v>
      </c>
      <c r="J283" s="203" t="s">
        <v>578</v>
      </c>
      <c r="M283" s="122"/>
      <c r="N283" s="123"/>
      <c r="O283" s="123"/>
    </row>
    <row r="284" spans="1:15" x14ac:dyDescent="0.3">
      <c r="A284" s="117" t="s">
        <v>144</v>
      </c>
      <c r="B284" s="118" t="s">
        <v>259</v>
      </c>
      <c r="C284" s="249">
        <v>5</v>
      </c>
      <c r="D284" s="119" t="s">
        <v>1052</v>
      </c>
      <c r="E284" s="141"/>
      <c r="F284" s="142"/>
      <c r="G284" s="120">
        <f t="shared" si="39"/>
        <v>0</v>
      </c>
      <c r="H284" s="121" t="s">
        <v>43</v>
      </c>
      <c r="I284" s="121">
        <v>13</v>
      </c>
      <c r="J284" s="203" t="s">
        <v>578</v>
      </c>
      <c r="M284" s="122"/>
      <c r="N284" s="123"/>
      <c r="O284" s="123"/>
    </row>
    <row r="285" spans="1:15" x14ac:dyDescent="0.3">
      <c r="A285" s="117" t="s">
        <v>145</v>
      </c>
      <c r="B285" s="118" t="s">
        <v>260</v>
      </c>
      <c r="C285" s="249">
        <v>21</v>
      </c>
      <c r="D285" s="119" t="s">
        <v>1052</v>
      </c>
      <c r="E285" s="141"/>
      <c r="F285" s="142"/>
      <c r="G285" s="120">
        <f t="shared" si="39"/>
        <v>0</v>
      </c>
      <c r="H285" s="121" t="s">
        <v>43</v>
      </c>
      <c r="I285" s="121">
        <v>13</v>
      </c>
      <c r="J285" s="203" t="s">
        <v>578</v>
      </c>
      <c r="M285" s="122"/>
      <c r="N285" s="123"/>
      <c r="O285" s="123"/>
    </row>
    <row r="286" spans="1:15" x14ac:dyDescent="0.3">
      <c r="A286" s="117" t="s">
        <v>146</v>
      </c>
      <c r="B286" s="118" t="s">
        <v>261</v>
      </c>
      <c r="C286" s="249">
        <v>55</v>
      </c>
      <c r="D286" s="119" t="s">
        <v>1052</v>
      </c>
      <c r="E286" s="141"/>
      <c r="F286" s="142"/>
      <c r="G286" s="120">
        <f t="shared" si="39"/>
        <v>0</v>
      </c>
      <c r="H286" s="121" t="s">
        <v>43</v>
      </c>
      <c r="I286" s="121">
        <v>13</v>
      </c>
      <c r="J286" s="203" t="s">
        <v>578</v>
      </c>
      <c r="M286" s="122"/>
      <c r="N286" s="123"/>
      <c r="O286" s="123"/>
    </row>
    <row r="287" spans="1:15" x14ac:dyDescent="0.3">
      <c r="A287" s="117" t="s">
        <v>147</v>
      </c>
      <c r="B287" s="118" t="s">
        <v>262</v>
      </c>
      <c r="C287" s="249">
        <v>110</v>
      </c>
      <c r="D287" s="119" t="s">
        <v>1052</v>
      </c>
      <c r="E287" s="141"/>
      <c r="F287" s="142"/>
      <c r="G287" s="120">
        <f t="shared" si="39"/>
        <v>0</v>
      </c>
      <c r="H287" s="121" t="s">
        <v>43</v>
      </c>
      <c r="I287" s="121">
        <v>13</v>
      </c>
      <c r="J287" s="203" t="s">
        <v>578</v>
      </c>
      <c r="M287" s="122"/>
      <c r="N287" s="123"/>
      <c r="O287" s="123"/>
    </row>
    <row r="288" spans="1:15" x14ac:dyDescent="0.3">
      <c r="A288" s="117" t="s">
        <v>148</v>
      </c>
      <c r="B288" s="118" t="s">
        <v>263</v>
      </c>
      <c r="C288" s="249">
        <v>110</v>
      </c>
      <c r="D288" s="119" t="s">
        <v>1052</v>
      </c>
      <c r="E288" s="141"/>
      <c r="F288" s="142"/>
      <c r="G288" s="120">
        <f t="shared" si="39"/>
        <v>0</v>
      </c>
      <c r="H288" s="121" t="s">
        <v>43</v>
      </c>
      <c r="I288" s="121">
        <v>13</v>
      </c>
      <c r="J288" s="203" t="s">
        <v>578</v>
      </c>
      <c r="M288" s="122"/>
      <c r="N288" s="123"/>
      <c r="O288" s="123"/>
    </row>
    <row r="289" spans="1:15" x14ac:dyDescent="0.3">
      <c r="A289" s="147" t="s">
        <v>918</v>
      </c>
      <c r="B289" s="148" t="s">
        <v>264</v>
      </c>
      <c r="C289" s="249"/>
      <c r="D289" s="119"/>
      <c r="E289" s="139"/>
      <c r="F289" s="140"/>
      <c r="G289" s="120"/>
      <c r="H289" s="121"/>
      <c r="I289" s="121"/>
      <c r="J289" s="203"/>
      <c r="K289" s="209">
        <f>SUM(G290:G315)</f>
        <v>0</v>
      </c>
      <c r="M289" s="122"/>
      <c r="N289" s="123"/>
      <c r="O289" s="123"/>
    </row>
    <row r="290" spans="1:15" x14ac:dyDescent="0.3">
      <c r="A290" s="117" t="s">
        <v>19</v>
      </c>
      <c r="B290" s="118" t="s">
        <v>265</v>
      </c>
      <c r="C290" s="249">
        <v>5</v>
      </c>
      <c r="D290" s="119" t="s">
        <v>101</v>
      </c>
      <c r="E290" s="141"/>
      <c r="F290" s="142"/>
      <c r="G290" s="120">
        <f t="shared" ref="G290:G315" si="40">SUM(E290:F290)*C290</f>
        <v>0</v>
      </c>
      <c r="H290" s="121" t="s">
        <v>43</v>
      </c>
      <c r="I290" s="121">
        <v>13</v>
      </c>
      <c r="J290" s="203" t="s">
        <v>578</v>
      </c>
      <c r="M290" s="122"/>
      <c r="N290" s="123"/>
      <c r="O290" s="123"/>
    </row>
    <row r="291" spans="1:15" x14ac:dyDescent="0.3">
      <c r="A291" s="117" t="s">
        <v>21</v>
      </c>
      <c r="B291" s="118" t="s">
        <v>266</v>
      </c>
      <c r="C291" s="249">
        <v>6</v>
      </c>
      <c r="D291" s="119" t="s">
        <v>101</v>
      </c>
      <c r="E291" s="141"/>
      <c r="F291" s="142"/>
      <c r="G291" s="120">
        <f t="shared" si="40"/>
        <v>0</v>
      </c>
      <c r="H291" s="121" t="s">
        <v>43</v>
      </c>
      <c r="I291" s="121">
        <v>13</v>
      </c>
      <c r="J291" s="203" t="s">
        <v>578</v>
      </c>
      <c r="M291" s="122"/>
      <c r="N291" s="123"/>
      <c r="O291" s="123"/>
    </row>
    <row r="292" spans="1:15" x14ac:dyDescent="0.3">
      <c r="A292" s="117" t="s">
        <v>26</v>
      </c>
      <c r="B292" s="118" t="s">
        <v>267</v>
      </c>
      <c r="C292" s="249">
        <v>57</v>
      </c>
      <c r="D292" s="119" t="s">
        <v>101</v>
      </c>
      <c r="E292" s="141"/>
      <c r="F292" s="142"/>
      <c r="G292" s="120">
        <f t="shared" si="40"/>
        <v>0</v>
      </c>
      <c r="H292" s="121" t="s">
        <v>43</v>
      </c>
      <c r="I292" s="121">
        <v>13</v>
      </c>
      <c r="J292" s="203" t="s">
        <v>578</v>
      </c>
      <c r="M292" s="122"/>
      <c r="N292" s="123"/>
      <c r="O292" s="123"/>
    </row>
    <row r="293" spans="1:15" x14ac:dyDescent="0.3">
      <c r="A293" s="117" t="s">
        <v>51</v>
      </c>
      <c r="B293" s="118" t="s">
        <v>268</v>
      </c>
      <c r="C293" s="249">
        <v>33</v>
      </c>
      <c r="D293" s="119" t="s">
        <v>101</v>
      </c>
      <c r="E293" s="141"/>
      <c r="F293" s="142"/>
      <c r="G293" s="120">
        <f t="shared" si="40"/>
        <v>0</v>
      </c>
      <c r="H293" s="121" t="s">
        <v>43</v>
      </c>
      <c r="I293" s="121">
        <v>13</v>
      </c>
      <c r="J293" s="203" t="s">
        <v>578</v>
      </c>
      <c r="M293" s="122"/>
      <c r="N293" s="123"/>
      <c r="O293" s="123"/>
    </row>
    <row r="294" spans="1:15" x14ac:dyDescent="0.3">
      <c r="A294" s="117" t="s">
        <v>52</v>
      </c>
      <c r="B294" s="118" t="s">
        <v>269</v>
      </c>
      <c r="C294" s="249">
        <v>44</v>
      </c>
      <c r="D294" s="119" t="s">
        <v>101</v>
      </c>
      <c r="E294" s="141"/>
      <c r="F294" s="142"/>
      <c r="G294" s="120">
        <f t="shared" si="40"/>
        <v>0</v>
      </c>
      <c r="H294" s="121" t="s">
        <v>43</v>
      </c>
      <c r="I294" s="121">
        <v>13</v>
      </c>
      <c r="J294" s="203" t="s">
        <v>578</v>
      </c>
      <c r="M294" s="122"/>
      <c r="N294" s="123"/>
      <c r="O294" s="123"/>
    </row>
    <row r="295" spans="1:15" x14ac:dyDescent="0.3">
      <c r="A295" s="117" t="s">
        <v>108</v>
      </c>
      <c r="B295" s="118" t="s">
        <v>270</v>
      </c>
      <c r="C295" s="249">
        <v>36</v>
      </c>
      <c r="D295" s="119" t="s">
        <v>101</v>
      </c>
      <c r="E295" s="141"/>
      <c r="F295" s="142"/>
      <c r="G295" s="120">
        <f t="shared" si="40"/>
        <v>0</v>
      </c>
      <c r="H295" s="121" t="s">
        <v>43</v>
      </c>
      <c r="I295" s="121">
        <v>13</v>
      </c>
      <c r="J295" s="203" t="s">
        <v>578</v>
      </c>
      <c r="M295" s="122"/>
      <c r="N295" s="123"/>
      <c r="O295" s="123"/>
    </row>
    <row r="296" spans="1:15" x14ac:dyDescent="0.3">
      <c r="A296" s="117" t="s">
        <v>109</v>
      </c>
      <c r="B296" s="118" t="s">
        <v>271</v>
      </c>
      <c r="C296" s="249">
        <v>71</v>
      </c>
      <c r="D296" s="119" t="s">
        <v>101</v>
      </c>
      <c r="E296" s="141"/>
      <c r="F296" s="142"/>
      <c r="G296" s="120">
        <f t="shared" si="40"/>
        <v>0</v>
      </c>
      <c r="H296" s="121" t="s">
        <v>43</v>
      </c>
      <c r="I296" s="121">
        <v>13</v>
      </c>
      <c r="J296" s="203" t="s">
        <v>578</v>
      </c>
      <c r="M296" s="122"/>
      <c r="N296" s="123"/>
      <c r="O296" s="123"/>
    </row>
    <row r="297" spans="1:15" x14ac:dyDescent="0.3">
      <c r="A297" s="117" t="s">
        <v>110</v>
      </c>
      <c r="B297" s="118" t="s">
        <v>272</v>
      </c>
      <c r="C297" s="249">
        <v>26</v>
      </c>
      <c r="D297" s="119" t="s">
        <v>101</v>
      </c>
      <c r="E297" s="141"/>
      <c r="F297" s="142"/>
      <c r="G297" s="120">
        <f t="shared" si="40"/>
        <v>0</v>
      </c>
      <c r="H297" s="121" t="s">
        <v>43</v>
      </c>
      <c r="I297" s="121">
        <v>13</v>
      </c>
      <c r="J297" s="203" t="s">
        <v>578</v>
      </c>
      <c r="M297" s="122"/>
      <c r="N297" s="123"/>
      <c r="O297" s="123"/>
    </row>
    <row r="298" spans="1:15" x14ac:dyDescent="0.3">
      <c r="A298" s="117" t="s">
        <v>111</v>
      </c>
      <c r="B298" s="118" t="s">
        <v>273</v>
      </c>
      <c r="C298" s="249">
        <v>6</v>
      </c>
      <c r="D298" s="119" t="s">
        <v>101</v>
      </c>
      <c r="E298" s="141"/>
      <c r="F298" s="142"/>
      <c r="G298" s="120">
        <f t="shared" si="40"/>
        <v>0</v>
      </c>
      <c r="H298" s="121" t="s">
        <v>43</v>
      </c>
      <c r="I298" s="121">
        <v>13</v>
      </c>
      <c r="J298" s="203" t="s">
        <v>578</v>
      </c>
      <c r="M298" s="122"/>
      <c r="N298" s="123"/>
      <c r="O298" s="123"/>
    </row>
    <row r="299" spans="1:15" x14ac:dyDescent="0.3">
      <c r="A299" s="117" t="s">
        <v>112</v>
      </c>
      <c r="B299" s="118" t="s">
        <v>274</v>
      </c>
      <c r="C299" s="249">
        <v>6</v>
      </c>
      <c r="D299" s="119" t="s">
        <v>101</v>
      </c>
      <c r="E299" s="141"/>
      <c r="F299" s="142"/>
      <c r="G299" s="120">
        <f t="shared" si="40"/>
        <v>0</v>
      </c>
      <c r="H299" s="121" t="s">
        <v>43</v>
      </c>
      <c r="I299" s="121">
        <v>13</v>
      </c>
      <c r="J299" s="203" t="s">
        <v>578</v>
      </c>
      <c r="M299" s="122"/>
      <c r="N299" s="123"/>
      <c r="O299" s="123"/>
    </row>
    <row r="300" spans="1:15" x14ac:dyDescent="0.3">
      <c r="A300" s="117" t="s">
        <v>113</v>
      </c>
      <c r="B300" s="118" t="s">
        <v>275</v>
      </c>
      <c r="C300" s="249">
        <v>57</v>
      </c>
      <c r="D300" s="119" t="s">
        <v>101</v>
      </c>
      <c r="E300" s="141"/>
      <c r="F300" s="142"/>
      <c r="G300" s="120">
        <f t="shared" si="40"/>
        <v>0</v>
      </c>
      <c r="H300" s="121" t="s">
        <v>43</v>
      </c>
      <c r="I300" s="121">
        <v>13</v>
      </c>
      <c r="J300" s="203" t="s">
        <v>578</v>
      </c>
      <c r="M300" s="122"/>
      <c r="N300" s="123"/>
      <c r="O300" s="123"/>
    </row>
    <row r="301" spans="1:15" x14ac:dyDescent="0.3">
      <c r="A301" s="117" t="s">
        <v>114</v>
      </c>
      <c r="B301" s="118" t="s">
        <v>276</v>
      </c>
      <c r="C301" s="249">
        <v>33</v>
      </c>
      <c r="D301" s="119" t="s">
        <v>101</v>
      </c>
      <c r="E301" s="141"/>
      <c r="F301" s="142"/>
      <c r="G301" s="120">
        <f t="shared" si="40"/>
        <v>0</v>
      </c>
      <c r="H301" s="121" t="s">
        <v>43</v>
      </c>
      <c r="I301" s="121">
        <v>13</v>
      </c>
      <c r="J301" s="203" t="s">
        <v>578</v>
      </c>
      <c r="M301" s="122"/>
      <c r="N301" s="123"/>
      <c r="O301" s="123"/>
    </row>
    <row r="302" spans="1:15" x14ac:dyDescent="0.3">
      <c r="A302" s="117" t="s">
        <v>166</v>
      </c>
      <c r="B302" s="118" t="s">
        <v>277</v>
      </c>
      <c r="C302" s="249">
        <v>44</v>
      </c>
      <c r="D302" s="119" t="s">
        <v>101</v>
      </c>
      <c r="E302" s="141"/>
      <c r="F302" s="142"/>
      <c r="G302" s="120">
        <f t="shared" si="40"/>
        <v>0</v>
      </c>
      <c r="H302" s="121" t="s">
        <v>43</v>
      </c>
      <c r="I302" s="121">
        <v>13</v>
      </c>
      <c r="J302" s="203" t="s">
        <v>578</v>
      </c>
      <c r="M302" s="122"/>
      <c r="N302" s="123"/>
      <c r="O302" s="123"/>
    </row>
    <row r="303" spans="1:15" x14ac:dyDescent="0.3">
      <c r="A303" s="117" t="s">
        <v>167</v>
      </c>
      <c r="B303" s="118" t="s">
        <v>278</v>
      </c>
      <c r="C303" s="249">
        <v>36</v>
      </c>
      <c r="D303" s="119" t="s">
        <v>101</v>
      </c>
      <c r="E303" s="141"/>
      <c r="F303" s="142"/>
      <c r="G303" s="120">
        <f t="shared" si="40"/>
        <v>0</v>
      </c>
      <c r="H303" s="121" t="s">
        <v>43</v>
      </c>
      <c r="I303" s="121">
        <v>13</v>
      </c>
      <c r="J303" s="203" t="s">
        <v>578</v>
      </c>
      <c r="M303" s="122"/>
      <c r="N303" s="123"/>
      <c r="O303" s="123"/>
    </row>
    <row r="304" spans="1:15" x14ac:dyDescent="0.3">
      <c r="A304" s="117" t="s">
        <v>168</v>
      </c>
      <c r="B304" s="118" t="s">
        <v>279</v>
      </c>
      <c r="C304" s="249">
        <v>71</v>
      </c>
      <c r="D304" s="119" t="s">
        <v>101</v>
      </c>
      <c r="E304" s="141"/>
      <c r="F304" s="142"/>
      <c r="G304" s="120">
        <f t="shared" si="40"/>
        <v>0</v>
      </c>
      <c r="H304" s="121" t="s">
        <v>43</v>
      </c>
      <c r="I304" s="121">
        <v>13</v>
      </c>
      <c r="J304" s="203" t="s">
        <v>578</v>
      </c>
      <c r="M304" s="122"/>
      <c r="N304" s="123"/>
      <c r="O304" s="123"/>
    </row>
    <row r="305" spans="1:15" x14ac:dyDescent="0.3">
      <c r="A305" s="117" t="s">
        <v>169</v>
      </c>
      <c r="B305" s="118" t="s">
        <v>280</v>
      </c>
      <c r="C305" s="249">
        <v>26</v>
      </c>
      <c r="D305" s="119" t="s">
        <v>101</v>
      </c>
      <c r="E305" s="141"/>
      <c r="F305" s="142"/>
      <c r="G305" s="120">
        <f t="shared" si="40"/>
        <v>0</v>
      </c>
      <c r="H305" s="121" t="s">
        <v>43</v>
      </c>
      <c r="I305" s="121">
        <v>13</v>
      </c>
      <c r="J305" s="203" t="s">
        <v>578</v>
      </c>
      <c r="M305" s="122"/>
      <c r="N305" s="123"/>
      <c r="O305" s="123"/>
    </row>
    <row r="306" spans="1:15" x14ac:dyDescent="0.3">
      <c r="A306" s="117" t="s">
        <v>170</v>
      </c>
      <c r="B306" s="118" t="s">
        <v>715</v>
      </c>
      <c r="C306" s="249">
        <v>4</v>
      </c>
      <c r="D306" s="119" t="s">
        <v>1052</v>
      </c>
      <c r="E306" s="141"/>
      <c r="F306" s="142"/>
      <c r="G306" s="120">
        <f t="shared" si="40"/>
        <v>0</v>
      </c>
      <c r="H306" s="121" t="s">
        <v>43</v>
      </c>
      <c r="I306" s="121">
        <v>13</v>
      </c>
      <c r="J306" s="203" t="s">
        <v>578</v>
      </c>
      <c r="M306" s="122"/>
      <c r="N306" s="123"/>
      <c r="O306" s="123"/>
    </row>
    <row r="307" spans="1:15" x14ac:dyDescent="0.3">
      <c r="A307" s="117" t="s">
        <v>184</v>
      </c>
      <c r="B307" s="118" t="s">
        <v>716</v>
      </c>
      <c r="C307" s="249">
        <v>7</v>
      </c>
      <c r="D307" s="119" t="s">
        <v>1052</v>
      </c>
      <c r="E307" s="141"/>
      <c r="F307" s="142"/>
      <c r="G307" s="120">
        <f t="shared" si="40"/>
        <v>0</v>
      </c>
      <c r="H307" s="121" t="s">
        <v>43</v>
      </c>
      <c r="I307" s="121">
        <v>13</v>
      </c>
      <c r="J307" s="203" t="s">
        <v>578</v>
      </c>
      <c r="M307" s="122"/>
      <c r="N307" s="123"/>
      <c r="O307" s="123"/>
    </row>
    <row r="308" spans="1:15" x14ac:dyDescent="0.3">
      <c r="A308" s="117" t="s">
        <v>281</v>
      </c>
      <c r="B308" s="118" t="s">
        <v>717</v>
      </c>
      <c r="C308" s="249">
        <v>4</v>
      </c>
      <c r="D308" s="119" t="s">
        <v>1052</v>
      </c>
      <c r="E308" s="141"/>
      <c r="F308" s="142"/>
      <c r="G308" s="120">
        <f t="shared" si="40"/>
        <v>0</v>
      </c>
      <c r="H308" s="121" t="s">
        <v>43</v>
      </c>
      <c r="I308" s="121">
        <v>13</v>
      </c>
      <c r="J308" s="203" t="s">
        <v>578</v>
      </c>
      <c r="M308" s="122"/>
      <c r="N308" s="123"/>
      <c r="O308" s="123"/>
    </row>
    <row r="309" spans="1:15" x14ac:dyDescent="0.3">
      <c r="A309" s="117" t="s">
        <v>282</v>
      </c>
      <c r="B309" s="118" t="s">
        <v>718</v>
      </c>
      <c r="C309" s="249">
        <v>3</v>
      </c>
      <c r="D309" s="119" t="s">
        <v>1052</v>
      </c>
      <c r="E309" s="141"/>
      <c r="F309" s="142"/>
      <c r="G309" s="120">
        <f t="shared" si="40"/>
        <v>0</v>
      </c>
      <c r="H309" s="121" t="s">
        <v>43</v>
      </c>
      <c r="I309" s="121">
        <v>13</v>
      </c>
      <c r="J309" s="203" t="s">
        <v>578</v>
      </c>
      <c r="M309" s="122"/>
      <c r="N309" s="123"/>
      <c r="O309" s="123"/>
    </row>
    <row r="310" spans="1:15" x14ac:dyDescent="0.3">
      <c r="A310" s="117" t="s">
        <v>283</v>
      </c>
      <c r="B310" s="118" t="s">
        <v>719</v>
      </c>
      <c r="C310" s="249">
        <v>3</v>
      </c>
      <c r="D310" s="119" t="s">
        <v>1052</v>
      </c>
      <c r="E310" s="141"/>
      <c r="F310" s="142"/>
      <c r="G310" s="120">
        <f t="shared" si="40"/>
        <v>0</v>
      </c>
      <c r="H310" s="121" t="s">
        <v>43</v>
      </c>
      <c r="I310" s="121">
        <v>13</v>
      </c>
      <c r="J310" s="203" t="s">
        <v>578</v>
      </c>
      <c r="M310" s="122"/>
      <c r="N310" s="123"/>
      <c r="O310" s="123"/>
    </row>
    <row r="311" spans="1:15" x14ac:dyDescent="0.3">
      <c r="A311" s="117" t="s">
        <v>284</v>
      </c>
      <c r="B311" s="118" t="s">
        <v>285</v>
      </c>
      <c r="C311" s="249">
        <v>85</v>
      </c>
      <c r="D311" s="119" t="s">
        <v>786</v>
      </c>
      <c r="E311" s="141"/>
      <c r="F311" s="142"/>
      <c r="G311" s="120">
        <f t="shared" si="40"/>
        <v>0</v>
      </c>
      <c r="H311" s="121" t="s">
        <v>43</v>
      </c>
      <c r="I311" s="121">
        <v>13</v>
      </c>
      <c r="J311" s="203" t="s">
        <v>578</v>
      </c>
      <c r="M311" s="122"/>
      <c r="N311" s="123"/>
      <c r="O311" s="123"/>
    </row>
    <row r="312" spans="1:15" x14ac:dyDescent="0.3">
      <c r="A312" s="117" t="s">
        <v>286</v>
      </c>
      <c r="B312" s="118" t="s">
        <v>287</v>
      </c>
      <c r="C312" s="249">
        <v>15</v>
      </c>
      <c r="D312" s="119" t="s">
        <v>910</v>
      </c>
      <c r="E312" s="141"/>
      <c r="F312" s="142"/>
      <c r="G312" s="120">
        <f t="shared" si="40"/>
        <v>0</v>
      </c>
      <c r="H312" s="121" t="s">
        <v>43</v>
      </c>
      <c r="I312" s="121">
        <v>13</v>
      </c>
      <c r="J312" s="203" t="s">
        <v>578</v>
      </c>
      <c r="M312" s="122"/>
      <c r="N312" s="123"/>
      <c r="O312" s="123"/>
    </row>
    <row r="313" spans="1:15" x14ac:dyDescent="0.3">
      <c r="A313" s="117" t="s">
        <v>288</v>
      </c>
      <c r="B313" s="118" t="s">
        <v>289</v>
      </c>
      <c r="C313" s="249">
        <v>20</v>
      </c>
      <c r="D313" s="119" t="s">
        <v>914</v>
      </c>
      <c r="E313" s="141"/>
      <c r="F313" s="142"/>
      <c r="G313" s="120">
        <f t="shared" si="40"/>
        <v>0</v>
      </c>
      <c r="H313" s="121" t="s">
        <v>43</v>
      </c>
      <c r="I313" s="121">
        <v>13</v>
      </c>
      <c r="J313" s="203" t="s">
        <v>578</v>
      </c>
      <c r="M313" s="122"/>
      <c r="N313" s="123"/>
      <c r="O313" s="123"/>
    </row>
    <row r="314" spans="1:15" x14ac:dyDescent="0.3">
      <c r="A314" s="117" t="s">
        <v>290</v>
      </c>
      <c r="B314" s="118" t="s">
        <v>291</v>
      </c>
      <c r="C314" s="249">
        <v>32</v>
      </c>
      <c r="D314" s="119" t="s">
        <v>914</v>
      </c>
      <c r="E314" s="141"/>
      <c r="F314" s="142"/>
      <c r="G314" s="120">
        <f t="shared" si="40"/>
        <v>0</v>
      </c>
      <c r="H314" s="121" t="s">
        <v>43</v>
      </c>
      <c r="I314" s="121">
        <v>13</v>
      </c>
      <c r="J314" s="203" t="s">
        <v>578</v>
      </c>
      <c r="M314" s="122"/>
      <c r="N314" s="123"/>
      <c r="O314" s="123"/>
    </row>
    <row r="315" spans="1:15" x14ac:dyDescent="0.3">
      <c r="A315" s="117" t="s">
        <v>292</v>
      </c>
      <c r="B315" s="118" t="s">
        <v>293</v>
      </c>
      <c r="C315" s="249">
        <v>25</v>
      </c>
      <c r="D315" s="119" t="s">
        <v>101</v>
      </c>
      <c r="E315" s="141"/>
      <c r="F315" s="142"/>
      <c r="G315" s="120">
        <f t="shared" si="40"/>
        <v>0</v>
      </c>
      <c r="H315" s="121" t="s">
        <v>43</v>
      </c>
      <c r="I315" s="121">
        <v>13</v>
      </c>
      <c r="J315" s="203" t="s">
        <v>578</v>
      </c>
      <c r="M315" s="122"/>
      <c r="N315" s="123"/>
      <c r="O315" s="123"/>
    </row>
    <row r="316" spans="1:15" x14ac:dyDescent="0.3">
      <c r="A316" s="147" t="s">
        <v>919</v>
      </c>
      <c r="B316" s="148" t="s">
        <v>294</v>
      </c>
      <c r="C316" s="249"/>
      <c r="D316" s="119"/>
      <c r="E316" s="139"/>
      <c r="F316" s="140"/>
      <c r="G316" s="120"/>
      <c r="H316" s="121"/>
      <c r="I316" s="121"/>
      <c r="J316" s="203"/>
      <c r="K316" s="209">
        <f>SUM(G317:G339)</f>
        <v>0</v>
      </c>
      <c r="M316" s="122"/>
      <c r="N316" s="123"/>
      <c r="O316" s="123"/>
    </row>
    <row r="317" spans="1:15" x14ac:dyDescent="0.3">
      <c r="A317" s="117" t="s">
        <v>2</v>
      </c>
      <c r="B317" s="118" t="s">
        <v>295</v>
      </c>
      <c r="C317" s="249">
        <v>770</v>
      </c>
      <c r="D317" s="119" t="s">
        <v>786</v>
      </c>
      <c r="E317" s="141"/>
      <c r="F317" s="142"/>
      <c r="G317" s="120">
        <f t="shared" ref="G317:G339" si="41">SUM(E317:F317)*C317</f>
        <v>0</v>
      </c>
      <c r="H317" s="121" t="s">
        <v>43</v>
      </c>
      <c r="I317" s="121">
        <v>13</v>
      </c>
      <c r="J317" s="203" t="s">
        <v>578</v>
      </c>
      <c r="M317" s="122"/>
      <c r="N317" s="123"/>
      <c r="O317" s="123"/>
    </row>
    <row r="318" spans="1:15" x14ac:dyDescent="0.3">
      <c r="A318" s="117" t="s">
        <v>27</v>
      </c>
      <c r="B318" s="118" t="s">
        <v>296</v>
      </c>
      <c r="C318" s="249">
        <v>212</v>
      </c>
      <c r="D318" s="119" t="s">
        <v>784</v>
      </c>
      <c r="E318" s="141"/>
      <c r="F318" s="142"/>
      <c r="G318" s="120">
        <f t="shared" si="41"/>
        <v>0</v>
      </c>
      <c r="H318" s="121" t="s">
        <v>43</v>
      </c>
      <c r="I318" s="121">
        <v>13</v>
      </c>
      <c r="J318" s="203" t="s">
        <v>578</v>
      </c>
      <c r="M318" s="122"/>
      <c r="N318" s="123"/>
      <c r="O318" s="123"/>
    </row>
    <row r="319" spans="1:15" ht="27.6" x14ac:dyDescent="0.3">
      <c r="A319" s="117" t="s">
        <v>115</v>
      </c>
      <c r="B319" s="118" t="s">
        <v>297</v>
      </c>
      <c r="C319" s="249">
        <v>4</v>
      </c>
      <c r="D319" s="119" t="s">
        <v>1052</v>
      </c>
      <c r="E319" s="141"/>
      <c r="F319" s="142"/>
      <c r="G319" s="120">
        <f t="shared" si="41"/>
        <v>0</v>
      </c>
      <c r="H319" s="121" t="s">
        <v>43</v>
      </c>
      <c r="I319" s="121">
        <v>13</v>
      </c>
      <c r="J319" s="203" t="s">
        <v>578</v>
      </c>
      <c r="M319" s="122"/>
      <c r="N319" s="123"/>
      <c r="O319" s="123"/>
    </row>
    <row r="320" spans="1:15" ht="27.6" x14ac:dyDescent="0.3">
      <c r="A320" s="117" t="s">
        <v>116</v>
      </c>
      <c r="B320" s="118" t="s">
        <v>298</v>
      </c>
      <c r="C320" s="249">
        <v>2</v>
      </c>
      <c r="D320" s="119" t="s">
        <v>1052</v>
      </c>
      <c r="E320" s="141"/>
      <c r="F320" s="142"/>
      <c r="G320" s="120">
        <f t="shared" si="41"/>
        <v>0</v>
      </c>
      <c r="H320" s="121" t="s">
        <v>43</v>
      </c>
      <c r="I320" s="121">
        <v>13</v>
      </c>
      <c r="J320" s="203" t="s">
        <v>578</v>
      </c>
      <c r="M320" s="122"/>
      <c r="N320" s="123"/>
      <c r="O320" s="123"/>
    </row>
    <row r="321" spans="1:15" ht="27.6" x14ac:dyDescent="0.3">
      <c r="A321" s="117" t="s">
        <v>117</v>
      </c>
      <c r="B321" s="118" t="s">
        <v>299</v>
      </c>
      <c r="C321" s="249">
        <v>14</v>
      </c>
      <c r="D321" s="119" t="s">
        <v>1052</v>
      </c>
      <c r="E321" s="141"/>
      <c r="F321" s="142"/>
      <c r="G321" s="120">
        <f t="shared" si="41"/>
        <v>0</v>
      </c>
      <c r="H321" s="121" t="s">
        <v>43</v>
      </c>
      <c r="I321" s="121">
        <v>13</v>
      </c>
      <c r="J321" s="203" t="s">
        <v>578</v>
      </c>
      <c r="M321" s="122"/>
      <c r="N321" s="123"/>
      <c r="O321" s="123"/>
    </row>
    <row r="322" spans="1:15" ht="27.6" x14ac:dyDescent="0.3">
      <c r="A322" s="117" t="s">
        <v>118</v>
      </c>
      <c r="B322" s="118" t="s">
        <v>300</v>
      </c>
      <c r="C322" s="249">
        <v>1</v>
      </c>
      <c r="D322" s="119" t="s">
        <v>1052</v>
      </c>
      <c r="E322" s="141"/>
      <c r="F322" s="142"/>
      <c r="G322" s="120">
        <f t="shared" si="41"/>
        <v>0</v>
      </c>
      <c r="H322" s="121" t="s">
        <v>43</v>
      </c>
      <c r="I322" s="121">
        <v>13</v>
      </c>
      <c r="J322" s="203" t="s">
        <v>578</v>
      </c>
      <c r="M322" s="122"/>
      <c r="N322" s="123"/>
      <c r="O322" s="123"/>
    </row>
    <row r="323" spans="1:15" ht="27.6" x14ac:dyDescent="0.3">
      <c r="A323" s="117" t="s">
        <v>119</v>
      </c>
      <c r="B323" s="118" t="s">
        <v>301</v>
      </c>
      <c r="C323" s="249">
        <v>5</v>
      </c>
      <c r="D323" s="119" t="s">
        <v>1052</v>
      </c>
      <c r="E323" s="141"/>
      <c r="F323" s="142"/>
      <c r="G323" s="120">
        <f t="shared" si="41"/>
        <v>0</v>
      </c>
      <c r="H323" s="121" t="s">
        <v>43</v>
      </c>
      <c r="I323" s="121">
        <v>13</v>
      </c>
      <c r="J323" s="203" t="s">
        <v>578</v>
      </c>
      <c r="M323" s="122"/>
      <c r="N323" s="123"/>
      <c r="O323" s="123"/>
    </row>
    <row r="324" spans="1:15" ht="27.6" x14ac:dyDescent="0.3">
      <c r="A324" s="117" t="s">
        <v>120</v>
      </c>
      <c r="B324" s="118" t="s">
        <v>302</v>
      </c>
      <c r="C324" s="249">
        <v>2</v>
      </c>
      <c r="D324" s="119" t="s">
        <v>1052</v>
      </c>
      <c r="E324" s="141"/>
      <c r="F324" s="142"/>
      <c r="G324" s="120">
        <f t="shared" si="41"/>
        <v>0</v>
      </c>
      <c r="H324" s="121" t="s">
        <v>43</v>
      </c>
      <c r="I324" s="121">
        <v>13</v>
      </c>
      <c r="J324" s="203" t="s">
        <v>578</v>
      </c>
      <c r="M324" s="122"/>
      <c r="N324" s="123"/>
      <c r="O324" s="123"/>
    </row>
    <row r="325" spans="1:15" ht="27.6" x14ac:dyDescent="0.3">
      <c r="A325" s="117" t="s">
        <v>121</v>
      </c>
      <c r="B325" s="118" t="s">
        <v>303</v>
      </c>
      <c r="C325" s="249">
        <v>1</v>
      </c>
      <c r="D325" s="119" t="s">
        <v>1052</v>
      </c>
      <c r="E325" s="141"/>
      <c r="F325" s="142"/>
      <c r="G325" s="120">
        <f t="shared" si="41"/>
        <v>0</v>
      </c>
      <c r="H325" s="121" t="s">
        <v>43</v>
      </c>
      <c r="I325" s="121">
        <v>13</v>
      </c>
      <c r="J325" s="203" t="s">
        <v>578</v>
      </c>
      <c r="M325" s="122"/>
      <c r="N325" s="123"/>
      <c r="O325" s="123"/>
    </row>
    <row r="326" spans="1:15" x14ac:dyDescent="0.3">
      <c r="A326" s="117" t="s">
        <v>122</v>
      </c>
      <c r="B326" s="118" t="s">
        <v>304</v>
      </c>
      <c r="C326" s="249">
        <v>1</v>
      </c>
      <c r="D326" s="119" t="s">
        <v>1052</v>
      </c>
      <c r="E326" s="141"/>
      <c r="F326" s="142"/>
      <c r="G326" s="120">
        <f t="shared" si="41"/>
        <v>0</v>
      </c>
      <c r="H326" s="121" t="s">
        <v>43</v>
      </c>
      <c r="I326" s="121">
        <v>13</v>
      </c>
      <c r="J326" s="203" t="s">
        <v>578</v>
      </c>
      <c r="M326" s="122"/>
      <c r="N326" s="123"/>
      <c r="O326" s="123"/>
    </row>
    <row r="327" spans="1:15" x14ac:dyDescent="0.3">
      <c r="A327" s="117" t="s">
        <v>123</v>
      </c>
      <c r="B327" s="118" t="s">
        <v>305</v>
      </c>
      <c r="C327" s="249">
        <v>1</v>
      </c>
      <c r="D327" s="119" t="s">
        <v>1052</v>
      </c>
      <c r="E327" s="141"/>
      <c r="F327" s="142"/>
      <c r="G327" s="120">
        <f t="shared" si="41"/>
        <v>0</v>
      </c>
      <c r="H327" s="121" t="s">
        <v>43</v>
      </c>
      <c r="I327" s="121">
        <v>13</v>
      </c>
      <c r="J327" s="203" t="s">
        <v>578</v>
      </c>
      <c r="M327" s="122"/>
      <c r="N327" s="123"/>
      <c r="O327" s="123"/>
    </row>
    <row r="328" spans="1:15" ht="27.6" x14ac:dyDescent="0.3">
      <c r="A328" s="117" t="s">
        <v>124</v>
      </c>
      <c r="B328" s="118" t="s">
        <v>306</v>
      </c>
      <c r="C328" s="249">
        <v>4</v>
      </c>
      <c r="D328" s="119" t="s">
        <v>1052</v>
      </c>
      <c r="E328" s="141"/>
      <c r="F328" s="142"/>
      <c r="G328" s="120">
        <f t="shared" si="41"/>
        <v>0</v>
      </c>
      <c r="H328" s="121" t="s">
        <v>43</v>
      </c>
      <c r="I328" s="121">
        <v>13</v>
      </c>
      <c r="J328" s="203" t="s">
        <v>578</v>
      </c>
      <c r="M328" s="122"/>
      <c r="N328" s="123"/>
      <c r="O328" s="123"/>
    </row>
    <row r="329" spans="1:15" x14ac:dyDescent="0.3">
      <c r="A329" s="117" t="s">
        <v>126</v>
      </c>
      <c r="B329" s="118" t="s">
        <v>307</v>
      </c>
      <c r="C329" s="249">
        <v>1</v>
      </c>
      <c r="D329" s="119" t="s">
        <v>1052</v>
      </c>
      <c r="E329" s="141"/>
      <c r="F329" s="142"/>
      <c r="G329" s="120">
        <f t="shared" si="41"/>
        <v>0</v>
      </c>
      <c r="H329" s="121" t="s">
        <v>43</v>
      </c>
      <c r="I329" s="121">
        <v>13</v>
      </c>
      <c r="J329" s="203" t="s">
        <v>578</v>
      </c>
      <c r="M329" s="122"/>
      <c r="N329" s="123"/>
      <c r="O329" s="123"/>
    </row>
    <row r="330" spans="1:15" x14ac:dyDescent="0.3">
      <c r="A330" s="117" t="s">
        <v>127</v>
      </c>
      <c r="B330" s="118" t="s">
        <v>308</v>
      </c>
      <c r="C330" s="249">
        <v>1</v>
      </c>
      <c r="D330" s="119" t="s">
        <v>1052</v>
      </c>
      <c r="E330" s="141"/>
      <c r="F330" s="142"/>
      <c r="G330" s="120">
        <f t="shared" si="41"/>
        <v>0</v>
      </c>
      <c r="H330" s="121" t="s">
        <v>43</v>
      </c>
      <c r="I330" s="121">
        <v>13</v>
      </c>
      <c r="J330" s="203" t="s">
        <v>578</v>
      </c>
      <c r="M330" s="122"/>
      <c r="N330" s="123"/>
      <c r="O330" s="123"/>
    </row>
    <row r="331" spans="1:15" x14ac:dyDescent="0.3">
      <c r="A331" s="117" t="s">
        <v>128</v>
      </c>
      <c r="B331" s="118" t="s">
        <v>309</v>
      </c>
      <c r="C331" s="249">
        <v>1</v>
      </c>
      <c r="D331" s="119" t="s">
        <v>1052</v>
      </c>
      <c r="E331" s="141"/>
      <c r="F331" s="142"/>
      <c r="G331" s="120">
        <f t="shared" si="41"/>
        <v>0</v>
      </c>
      <c r="H331" s="121" t="s">
        <v>43</v>
      </c>
      <c r="I331" s="121">
        <v>13</v>
      </c>
      <c r="J331" s="203" t="s">
        <v>578</v>
      </c>
      <c r="M331" s="122"/>
      <c r="N331" s="123"/>
      <c r="O331" s="123"/>
    </row>
    <row r="332" spans="1:15" x14ac:dyDescent="0.3">
      <c r="A332" s="117" t="s">
        <v>129</v>
      </c>
      <c r="B332" s="118" t="s">
        <v>310</v>
      </c>
      <c r="C332" s="249">
        <v>1</v>
      </c>
      <c r="D332" s="119" t="s">
        <v>1052</v>
      </c>
      <c r="E332" s="141"/>
      <c r="F332" s="142"/>
      <c r="G332" s="120">
        <f t="shared" si="41"/>
        <v>0</v>
      </c>
      <c r="H332" s="121" t="s">
        <v>43</v>
      </c>
      <c r="I332" s="121">
        <v>13</v>
      </c>
      <c r="J332" s="203" t="s">
        <v>578</v>
      </c>
      <c r="M332" s="122"/>
      <c r="N332" s="123"/>
      <c r="O332" s="123"/>
    </row>
    <row r="333" spans="1:15" x14ac:dyDescent="0.3">
      <c r="A333" s="117" t="s">
        <v>130</v>
      </c>
      <c r="B333" s="118" t="s">
        <v>311</v>
      </c>
      <c r="C333" s="249">
        <v>20</v>
      </c>
      <c r="D333" s="119" t="s">
        <v>101</v>
      </c>
      <c r="E333" s="141"/>
      <c r="F333" s="142"/>
      <c r="G333" s="120">
        <f t="shared" si="41"/>
        <v>0</v>
      </c>
      <c r="H333" s="121" t="s">
        <v>43</v>
      </c>
      <c r="I333" s="121">
        <v>13</v>
      </c>
      <c r="J333" s="203" t="s">
        <v>578</v>
      </c>
      <c r="M333" s="122"/>
      <c r="N333" s="123"/>
      <c r="O333" s="123"/>
    </row>
    <row r="334" spans="1:15" x14ac:dyDescent="0.3">
      <c r="A334" s="117" t="s">
        <v>131</v>
      </c>
      <c r="B334" s="118" t="s">
        <v>312</v>
      </c>
      <c r="C334" s="249">
        <v>60</v>
      </c>
      <c r="D334" s="119" t="s">
        <v>101</v>
      </c>
      <c r="E334" s="141"/>
      <c r="F334" s="142"/>
      <c r="G334" s="120">
        <f t="shared" si="41"/>
        <v>0</v>
      </c>
      <c r="H334" s="121" t="s">
        <v>43</v>
      </c>
      <c r="I334" s="121">
        <v>13</v>
      </c>
      <c r="J334" s="203" t="s">
        <v>578</v>
      </c>
      <c r="M334" s="122"/>
      <c r="N334" s="123"/>
      <c r="O334" s="123"/>
    </row>
    <row r="335" spans="1:15" x14ac:dyDescent="0.3">
      <c r="A335" s="117" t="s">
        <v>132</v>
      </c>
      <c r="B335" s="118" t="s">
        <v>313</v>
      </c>
      <c r="C335" s="249">
        <v>10</v>
      </c>
      <c r="D335" s="119" t="s">
        <v>914</v>
      </c>
      <c r="E335" s="141"/>
      <c r="F335" s="142"/>
      <c r="G335" s="120">
        <f t="shared" si="41"/>
        <v>0</v>
      </c>
      <c r="H335" s="121" t="s">
        <v>43</v>
      </c>
      <c r="I335" s="121">
        <v>13</v>
      </c>
      <c r="J335" s="203" t="s">
        <v>578</v>
      </c>
      <c r="M335" s="122"/>
      <c r="N335" s="123"/>
      <c r="O335" s="123"/>
    </row>
    <row r="336" spans="1:15" x14ac:dyDescent="0.3">
      <c r="A336" s="117" t="s">
        <v>133</v>
      </c>
      <c r="B336" s="118" t="s">
        <v>314</v>
      </c>
      <c r="C336" s="249">
        <v>30</v>
      </c>
      <c r="D336" s="119" t="s">
        <v>914</v>
      </c>
      <c r="E336" s="141"/>
      <c r="F336" s="142"/>
      <c r="G336" s="120">
        <f t="shared" si="41"/>
        <v>0</v>
      </c>
      <c r="H336" s="121" t="s">
        <v>43</v>
      </c>
      <c r="I336" s="121">
        <v>13</v>
      </c>
      <c r="J336" s="203" t="s">
        <v>578</v>
      </c>
      <c r="M336" s="122"/>
      <c r="N336" s="123"/>
      <c r="O336" s="123"/>
    </row>
    <row r="337" spans="1:15" x14ac:dyDescent="0.3">
      <c r="A337" s="117" t="s">
        <v>134</v>
      </c>
      <c r="B337" s="118" t="s">
        <v>261</v>
      </c>
      <c r="C337" s="249">
        <v>70</v>
      </c>
      <c r="D337" s="119" t="s">
        <v>914</v>
      </c>
      <c r="E337" s="141"/>
      <c r="F337" s="142"/>
      <c r="G337" s="120">
        <f t="shared" si="41"/>
        <v>0</v>
      </c>
      <c r="H337" s="121" t="s">
        <v>43</v>
      </c>
      <c r="I337" s="121">
        <v>13</v>
      </c>
      <c r="J337" s="203" t="s">
        <v>578</v>
      </c>
      <c r="M337" s="122"/>
      <c r="N337" s="123"/>
      <c r="O337" s="123"/>
    </row>
    <row r="338" spans="1:15" x14ac:dyDescent="0.3">
      <c r="A338" s="117" t="s">
        <v>135</v>
      </c>
      <c r="B338" s="118" t="s">
        <v>262</v>
      </c>
      <c r="C338" s="249">
        <v>140</v>
      </c>
      <c r="D338" s="119" t="s">
        <v>914</v>
      </c>
      <c r="E338" s="141"/>
      <c r="F338" s="142"/>
      <c r="G338" s="120">
        <f t="shared" si="41"/>
        <v>0</v>
      </c>
      <c r="H338" s="121" t="s">
        <v>43</v>
      </c>
      <c r="I338" s="121">
        <v>13</v>
      </c>
      <c r="J338" s="203" t="s">
        <v>578</v>
      </c>
      <c r="M338" s="122"/>
      <c r="N338" s="123"/>
      <c r="O338" s="123"/>
    </row>
    <row r="339" spans="1:15" x14ac:dyDescent="0.3">
      <c r="A339" s="117" t="s">
        <v>136</v>
      </c>
      <c r="B339" s="118" t="s">
        <v>315</v>
      </c>
      <c r="C339" s="249">
        <v>50</v>
      </c>
      <c r="D339" s="119" t="s">
        <v>914</v>
      </c>
      <c r="E339" s="141"/>
      <c r="F339" s="142"/>
      <c r="G339" s="120">
        <f t="shared" si="41"/>
        <v>0</v>
      </c>
      <c r="H339" s="121" t="s">
        <v>43</v>
      </c>
      <c r="I339" s="121">
        <v>13</v>
      </c>
      <c r="J339" s="203" t="s">
        <v>578</v>
      </c>
      <c r="M339" s="122"/>
      <c r="N339" s="123"/>
      <c r="O339" s="123"/>
    </row>
    <row r="340" spans="1:15" x14ac:dyDescent="0.3">
      <c r="A340" s="147" t="s">
        <v>921</v>
      </c>
      <c r="B340" s="148" t="s">
        <v>316</v>
      </c>
      <c r="C340" s="249"/>
      <c r="D340" s="119"/>
      <c r="E340" s="139"/>
      <c r="F340" s="140"/>
      <c r="G340" s="120"/>
      <c r="H340" s="121"/>
      <c r="I340" s="121"/>
      <c r="J340" s="203"/>
      <c r="K340" s="209">
        <f>SUM(G341:G344)</f>
        <v>0</v>
      </c>
      <c r="M340" s="122"/>
      <c r="N340" s="123"/>
      <c r="O340" s="123"/>
    </row>
    <row r="341" spans="1:15" ht="27.6" x14ac:dyDescent="0.3">
      <c r="A341" s="117" t="s">
        <v>4</v>
      </c>
      <c r="B341" s="118" t="s">
        <v>317</v>
      </c>
      <c r="C341" s="249">
        <v>3</v>
      </c>
      <c r="D341" s="119" t="s">
        <v>1052</v>
      </c>
      <c r="E341" s="141"/>
      <c r="F341" s="142"/>
      <c r="G341" s="120">
        <f t="shared" ref="G341:G344" si="42">SUM(E341:F341)*C341</f>
        <v>0</v>
      </c>
      <c r="H341" s="121" t="s">
        <v>43</v>
      </c>
      <c r="I341" s="121">
        <v>13</v>
      </c>
      <c r="J341" s="203" t="s">
        <v>578</v>
      </c>
      <c r="M341" s="122"/>
      <c r="N341" s="123"/>
      <c r="O341" s="123"/>
    </row>
    <row r="342" spans="1:15" ht="27.6" x14ac:dyDescent="0.3">
      <c r="A342" s="117" t="s">
        <v>28</v>
      </c>
      <c r="B342" s="118" t="s">
        <v>318</v>
      </c>
      <c r="C342" s="249">
        <v>12</v>
      </c>
      <c r="D342" s="119" t="s">
        <v>1052</v>
      </c>
      <c r="E342" s="141"/>
      <c r="F342" s="142"/>
      <c r="G342" s="120">
        <f t="shared" si="42"/>
        <v>0</v>
      </c>
      <c r="H342" s="121" t="s">
        <v>43</v>
      </c>
      <c r="I342" s="121">
        <v>13</v>
      </c>
      <c r="J342" s="203" t="s">
        <v>578</v>
      </c>
      <c r="M342" s="122"/>
      <c r="N342" s="123"/>
      <c r="O342" s="123"/>
    </row>
    <row r="343" spans="1:15" ht="27.6" x14ac:dyDescent="0.3">
      <c r="A343" s="117" t="s">
        <v>29</v>
      </c>
      <c r="B343" s="118" t="s">
        <v>319</v>
      </c>
      <c r="C343" s="249">
        <v>4</v>
      </c>
      <c r="D343" s="119" t="s">
        <v>1052</v>
      </c>
      <c r="E343" s="141"/>
      <c r="F343" s="142"/>
      <c r="G343" s="120">
        <f t="shared" si="42"/>
        <v>0</v>
      </c>
      <c r="H343" s="121" t="s">
        <v>43</v>
      </c>
      <c r="I343" s="121">
        <v>13</v>
      </c>
      <c r="J343" s="203" t="s">
        <v>578</v>
      </c>
      <c r="M343" s="122"/>
      <c r="N343" s="123"/>
      <c r="O343" s="123"/>
    </row>
    <row r="344" spans="1:15" x14ac:dyDescent="0.3">
      <c r="A344" s="117" t="s">
        <v>56</v>
      </c>
      <c r="B344" s="118" t="s">
        <v>320</v>
      </c>
      <c r="C344" s="249">
        <v>310</v>
      </c>
      <c r="D344" s="119" t="s">
        <v>101</v>
      </c>
      <c r="E344" s="141"/>
      <c r="F344" s="142"/>
      <c r="G344" s="120">
        <f t="shared" si="42"/>
        <v>0</v>
      </c>
      <c r="H344" s="121" t="s">
        <v>43</v>
      </c>
      <c r="I344" s="121">
        <v>13</v>
      </c>
      <c r="J344" s="203" t="s">
        <v>578</v>
      </c>
      <c r="M344" s="122"/>
      <c r="N344" s="123"/>
      <c r="O344" s="123"/>
    </row>
    <row r="345" spans="1:15" x14ac:dyDescent="0.3">
      <c r="A345" s="147" t="s">
        <v>923</v>
      </c>
      <c r="B345" s="148" t="s">
        <v>944</v>
      </c>
      <c r="C345" s="249"/>
      <c r="D345" s="119"/>
      <c r="E345" s="139"/>
      <c r="F345" s="140"/>
      <c r="G345" s="120"/>
      <c r="H345" s="121"/>
      <c r="I345" s="121"/>
      <c r="J345" s="203"/>
      <c r="K345" s="209">
        <f>SUM(G346)</f>
        <v>0</v>
      </c>
      <c r="L345" s="218">
        <f>SUM(G270:G344)</f>
        <v>0</v>
      </c>
      <c r="M345" s="122"/>
      <c r="N345" s="123"/>
      <c r="O345" s="123"/>
    </row>
    <row r="346" spans="1:15" ht="27.6" x14ac:dyDescent="0.3">
      <c r="A346" s="117" t="s">
        <v>1</v>
      </c>
      <c r="B346" s="118" t="s">
        <v>322</v>
      </c>
      <c r="C346" s="249">
        <v>1</v>
      </c>
      <c r="D346" s="119" t="s">
        <v>784</v>
      </c>
      <c r="E346" s="141"/>
      <c r="F346" s="142"/>
      <c r="G346" s="120">
        <f t="shared" ref="G346:G348" si="43">SUM(E346:F346)*C346</f>
        <v>0</v>
      </c>
      <c r="H346" s="121" t="s">
        <v>43</v>
      </c>
      <c r="I346" s="121">
        <v>8</v>
      </c>
      <c r="J346" s="203" t="s">
        <v>578</v>
      </c>
      <c r="M346" s="122"/>
      <c r="N346" s="123"/>
      <c r="O346" s="123"/>
    </row>
    <row r="347" spans="1:15" x14ac:dyDescent="0.3">
      <c r="A347" s="147" t="s">
        <v>925</v>
      </c>
      <c r="B347" s="148" t="s">
        <v>945</v>
      </c>
      <c r="C347" s="249"/>
      <c r="D347" s="119"/>
      <c r="E347" s="139"/>
      <c r="F347" s="140"/>
      <c r="G347" s="120"/>
      <c r="H347" s="121"/>
      <c r="I347" s="121"/>
      <c r="J347" s="203"/>
      <c r="K347" s="209">
        <f>SUM(G348)</f>
        <v>0</v>
      </c>
      <c r="M347" s="122"/>
      <c r="N347" s="123"/>
      <c r="O347" s="123"/>
    </row>
    <row r="348" spans="1:15" ht="41.4" x14ac:dyDescent="0.3">
      <c r="A348" s="117" t="s">
        <v>218</v>
      </c>
      <c r="B348" s="118" t="s">
        <v>948</v>
      </c>
      <c r="C348" s="249">
        <v>1</v>
      </c>
      <c r="D348" s="119" t="s">
        <v>1052</v>
      </c>
      <c r="E348" s="141"/>
      <c r="F348" s="140" t="s">
        <v>100</v>
      </c>
      <c r="G348" s="120">
        <f t="shared" si="43"/>
        <v>0</v>
      </c>
      <c r="H348" s="121" t="s">
        <v>43</v>
      </c>
      <c r="I348" s="121">
        <v>1</v>
      </c>
      <c r="J348" s="203" t="s">
        <v>959</v>
      </c>
      <c r="M348" s="122"/>
      <c r="N348" s="123"/>
      <c r="O348" s="123"/>
    </row>
    <row r="349" spans="1:15" x14ac:dyDescent="0.3">
      <c r="A349" s="147" t="s">
        <v>927</v>
      </c>
      <c r="B349" s="148" t="s">
        <v>667</v>
      </c>
      <c r="C349" s="249"/>
      <c r="D349" s="119"/>
      <c r="E349" s="139"/>
      <c r="F349" s="140"/>
      <c r="G349" s="120"/>
      <c r="H349" s="121"/>
      <c r="I349" s="121"/>
      <c r="J349" s="203"/>
      <c r="K349" s="209">
        <f>SUM(G350)</f>
        <v>0</v>
      </c>
      <c r="M349" s="122"/>
      <c r="N349" s="123"/>
      <c r="O349" s="123"/>
    </row>
    <row r="350" spans="1:15" ht="27.6" x14ac:dyDescent="0.3">
      <c r="A350" s="117" t="s">
        <v>228</v>
      </c>
      <c r="B350" s="118" t="s">
        <v>949</v>
      </c>
      <c r="C350" s="249">
        <v>1</v>
      </c>
      <c r="D350" s="119" t="s">
        <v>912</v>
      </c>
      <c r="E350" s="140" t="s">
        <v>100</v>
      </c>
      <c r="F350" s="142"/>
      <c r="G350" s="120">
        <f t="shared" ref="G350" si="44">SUM(E350:F350)*C350</f>
        <v>0</v>
      </c>
      <c r="H350" s="121" t="s">
        <v>43</v>
      </c>
      <c r="I350" s="121">
        <v>29</v>
      </c>
      <c r="J350" s="203" t="s">
        <v>578</v>
      </c>
      <c r="M350" s="122"/>
      <c r="N350" s="123"/>
      <c r="O350" s="123"/>
    </row>
    <row r="351" spans="1:15" x14ac:dyDescent="0.3">
      <c r="A351" s="182"/>
      <c r="B351" s="183" t="s">
        <v>625</v>
      </c>
      <c r="C351" s="252"/>
      <c r="D351" s="184"/>
      <c r="E351" s="185">
        <f>SUMPRODUCT(C270:C350,E270:E350)</f>
        <v>0</v>
      </c>
      <c r="F351" s="186">
        <f>SUMPRODUCT(C270:C350,F270:F350)</f>
        <v>0</v>
      </c>
      <c r="G351" s="187">
        <f>SUM(G270:G350)</f>
        <v>0</v>
      </c>
      <c r="H351" s="188"/>
      <c r="I351" s="188"/>
      <c r="J351" s="206"/>
      <c r="K351" s="209">
        <f>SUM(K269:K349)</f>
        <v>0</v>
      </c>
      <c r="M351" s="122">
        <f>E351+F351</f>
        <v>0</v>
      </c>
      <c r="N351" s="123">
        <f>K351-M351</f>
        <v>0</v>
      </c>
      <c r="O351" s="123"/>
    </row>
    <row r="352" spans="1:15" x14ac:dyDescent="0.3">
      <c r="A352" s="180" t="s">
        <v>161</v>
      </c>
      <c r="B352" s="181" t="s">
        <v>946</v>
      </c>
      <c r="C352" s="251"/>
      <c r="D352" s="175"/>
      <c r="E352" s="176"/>
      <c r="F352" s="177"/>
      <c r="G352" s="178"/>
      <c r="H352" s="179"/>
      <c r="I352" s="179"/>
      <c r="J352" s="205"/>
      <c r="M352" s="122"/>
      <c r="N352" s="123"/>
      <c r="O352" s="123"/>
    </row>
    <row r="353" spans="1:15" x14ac:dyDescent="0.3">
      <c r="A353" s="193">
        <v>1</v>
      </c>
      <c r="B353" s="194" t="s">
        <v>947</v>
      </c>
      <c r="C353" s="253"/>
      <c r="D353" s="149"/>
      <c r="E353" s="150"/>
      <c r="F353" s="151"/>
      <c r="G353" s="152"/>
      <c r="H353" s="153"/>
      <c r="I353" s="153"/>
      <c r="J353" s="207"/>
      <c r="M353" s="122"/>
      <c r="N353" s="123"/>
      <c r="O353" s="123"/>
    </row>
    <row r="354" spans="1:15" x14ac:dyDescent="0.3">
      <c r="A354" s="117" t="s">
        <v>5</v>
      </c>
      <c r="B354" s="118" t="s">
        <v>1012</v>
      </c>
      <c r="C354" s="249"/>
      <c r="D354" s="119"/>
      <c r="E354" s="139"/>
      <c r="F354" s="140"/>
      <c r="G354" s="120"/>
      <c r="H354" s="226"/>
      <c r="I354" s="226"/>
      <c r="J354" s="227"/>
      <c r="K354" s="209">
        <f>SUM(G355:G428)</f>
        <v>0</v>
      </c>
      <c r="M354" s="122"/>
      <c r="N354" s="123"/>
      <c r="O354" s="123"/>
    </row>
    <row r="355" spans="1:15" ht="41.4" x14ac:dyDescent="0.3">
      <c r="A355" s="117" t="s">
        <v>46</v>
      </c>
      <c r="B355" s="118" t="s">
        <v>369</v>
      </c>
      <c r="C355" s="249">
        <v>1</v>
      </c>
      <c r="D355" s="119" t="s">
        <v>1052</v>
      </c>
      <c r="E355" s="141"/>
      <c r="F355" s="142"/>
      <c r="G355" s="120">
        <f t="shared" ref="G355:G359" si="45">SUM(E355:F355)*C355</f>
        <v>0</v>
      </c>
      <c r="H355" s="226" t="s">
        <v>32</v>
      </c>
      <c r="I355" s="226" t="s">
        <v>42</v>
      </c>
      <c r="J355" s="227" t="s">
        <v>577</v>
      </c>
      <c r="M355" s="122"/>
      <c r="N355" s="123"/>
      <c r="O355" s="123"/>
    </row>
    <row r="356" spans="1:15" ht="41.4" x14ac:dyDescent="0.3">
      <c r="A356" s="117" t="s">
        <v>6</v>
      </c>
      <c r="B356" s="118" t="s">
        <v>370</v>
      </c>
      <c r="C356" s="249">
        <v>1</v>
      </c>
      <c r="D356" s="119" t="s">
        <v>1052</v>
      </c>
      <c r="E356" s="141"/>
      <c r="F356" s="142"/>
      <c r="G356" s="120">
        <f t="shared" si="45"/>
        <v>0</v>
      </c>
      <c r="H356" s="226" t="s">
        <v>32</v>
      </c>
      <c r="I356" s="226" t="s">
        <v>41</v>
      </c>
      <c r="J356" s="227" t="s">
        <v>577</v>
      </c>
      <c r="M356" s="122"/>
      <c r="N356" s="123"/>
      <c r="O356" s="123"/>
    </row>
    <row r="357" spans="1:15" ht="41.4" x14ac:dyDescent="0.3">
      <c r="A357" s="117" t="s">
        <v>371</v>
      </c>
      <c r="B357" s="118" t="s">
        <v>372</v>
      </c>
      <c r="C357" s="249">
        <v>1</v>
      </c>
      <c r="D357" s="119" t="s">
        <v>1052</v>
      </c>
      <c r="E357" s="141"/>
      <c r="F357" s="142"/>
      <c r="G357" s="120">
        <f t="shared" si="45"/>
        <v>0</v>
      </c>
      <c r="H357" s="226" t="s">
        <v>32</v>
      </c>
      <c r="I357" s="226" t="s">
        <v>41</v>
      </c>
      <c r="J357" s="227" t="s">
        <v>577</v>
      </c>
      <c r="M357" s="122"/>
      <c r="N357" s="123"/>
      <c r="O357" s="123"/>
    </row>
    <row r="358" spans="1:15" ht="41.4" x14ac:dyDescent="0.3">
      <c r="A358" s="117" t="s">
        <v>373</v>
      </c>
      <c r="B358" s="118" t="s">
        <v>374</v>
      </c>
      <c r="C358" s="249">
        <v>1</v>
      </c>
      <c r="D358" s="119" t="s">
        <v>1052</v>
      </c>
      <c r="E358" s="141"/>
      <c r="F358" s="142"/>
      <c r="G358" s="120">
        <f t="shared" si="45"/>
        <v>0</v>
      </c>
      <c r="H358" s="226" t="s">
        <v>32</v>
      </c>
      <c r="I358" s="226" t="s">
        <v>40</v>
      </c>
      <c r="J358" s="227" t="s">
        <v>577</v>
      </c>
      <c r="M358" s="122"/>
      <c r="N358" s="123"/>
      <c r="O358" s="123"/>
    </row>
    <row r="359" spans="1:15" ht="41.4" x14ac:dyDescent="0.3">
      <c r="A359" s="117" t="s">
        <v>375</v>
      </c>
      <c r="B359" s="118" t="s">
        <v>376</v>
      </c>
      <c r="C359" s="249">
        <v>1</v>
      </c>
      <c r="D359" s="119" t="s">
        <v>1052</v>
      </c>
      <c r="E359" s="141"/>
      <c r="F359" s="142"/>
      <c r="G359" s="120">
        <f t="shared" si="45"/>
        <v>0</v>
      </c>
      <c r="H359" s="226" t="s">
        <v>32</v>
      </c>
      <c r="I359" s="226" t="s">
        <v>40</v>
      </c>
      <c r="J359" s="227" t="s">
        <v>577</v>
      </c>
      <c r="M359" s="122"/>
      <c r="N359" s="123"/>
      <c r="O359" s="123"/>
    </row>
    <row r="360" spans="1:15" ht="27.6" x14ac:dyDescent="0.3">
      <c r="A360" s="117" t="s">
        <v>7</v>
      </c>
      <c r="B360" s="118" t="s">
        <v>377</v>
      </c>
      <c r="C360" s="249"/>
      <c r="D360" s="119"/>
      <c r="E360" s="139"/>
      <c r="F360" s="140"/>
      <c r="G360" s="120"/>
      <c r="H360" s="226"/>
      <c r="I360" s="226"/>
      <c r="J360" s="227"/>
      <c r="M360" s="122"/>
      <c r="N360" s="123"/>
      <c r="O360" s="123"/>
    </row>
    <row r="361" spans="1:15" x14ac:dyDescent="0.3">
      <c r="A361" s="117" t="s">
        <v>10</v>
      </c>
      <c r="B361" s="118" t="s">
        <v>378</v>
      </c>
      <c r="C361" s="249">
        <v>74</v>
      </c>
      <c r="D361" s="119" t="s">
        <v>1052</v>
      </c>
      <c r="E361" s="141"/>
      <c r="F361" s="142"/>
      <c r="G361" s="120">
        <f t="shared" ref="G361:G365" si="46">SUM(E361:F361)*C361</f>
        <v>0</v>
      </c>
      <c r="H361" s="226" t="s">
        <v>32</v>
      </c>
      <c r="I361" s="226" t="s">
        <v>36</v>
      </c>
      <c r="J361" s="227" t="s">
        <v>577</v>
      </c>
      <c r="M361" s="122"/>
      <c r="N361" s="123"/>
      <c r="O361" s="123"/>
    </row>
    <row r="362" spans="1:15" x14ac:dyDescent="0.3">
      <c r="A362" s="117" t="s">
        <v>11</v>
      </c>
      <c r="B362" s="118" t="s">
        <v>379</v>
      </c>
      <c r="C362" s="249">
        <v>32</v>
      </c>
      <c r="D362" s="119" t="s">
        <v>1052</v>
      </c>
      <c r="E362" s="141"/>
      <c r="F362" s="142"/>
      <c r="G362" s="120">
        <f t="shared" si="46"/>
        <v>0</v>
      </c>
      <c r="H362" s="226" t="s">
        <v>32</v>
      </c>
      <c r="I362" s="226" t="s">
        <v>36</v>
      </c>
      <c r="J362" s="227" t="s">
        <v>577</v>
      </c>
      <c r="M362" s="122"/>
      <c r="N362" s="123"/>
      <c r="O362" s="123"/>
    </row>
    <row r="363" spans="1:15" x14ac:dyDescent="0.3">
      <c r="A363" s="117" t="s">
        <v>47</v>
      </c>
      <c r="B363" s="118" t="s">
        <v>380</v>
      </c>
      <c r="C363" s="249">
        <v>5</v>
      </c>
      <c r="D363" s="119" t="s">
        <v>1052</v>
      </c>
      <c r="E363" s="141"/>
      <c r="F363" s="142"/>
      <c r="G363" s="120">
        <f t="shared" si="46"/>
        <v>0</v>
      </c>
      <c r="H363" s="226" t="s">
        <v>32</v>
      </c>
      <c r="I363" s="226" t="s">
        <v>36</v>
      </c>
      <c r="J363" s="227" t="s">
        <v>577</v>
      </c>
      <c r="M363" s="122"/>
      <c r="N363" s="123"/>
      <c r="O363" s="123"/>
    </row>
    <row r="364" spans="1:15" x14ac:dyDescent="0.3">
      <c r="A364" s="117" t="s">
        <v>381</v>
      </c>
      <c r="B364" s="118" t="s">
        <v>382</v>
      </c>
      <c r="C364" s="249">
        <v>15</v>
      </c>
      <c r="D364" s="119" t="s">
        <v>1052</v>
      </c>
      <c r="E364" s="141"/>
      <c r="F364" s="142"/>
      <c r="G364" s="120">
        <f t="shared" si="46"/>
        <v>0</v>
      </c>
      <c r="H364" s="226" t="s">
        <v>32</v>
      </c>
      <c r="I364" s="226" t="s">
        <v>36</v>
      </c>
      <c r="J364" s="227" t="s">
        <v>577</v>
      </c>
      <c r="M364" s="122"/>
      <c r="N364" s="123"/>
      <c r="O364" s="123"/>
    </row>
    <row r="365" spans="1:15" x14ac:dyDescent="0.3">
      <c r="A365" s="117" t="s">
        <v>186</v>
      </c>
      <c r="B365" s="118" t="s">
        <v>383</v>
      </c>
      <c r="C365" s="249">
        <v>3</v>
      </c>
      <c r="D365" s="119" t="s">
        <v>1052</v>
      </c>
      <c r="E365" s="141"/>
      <c r="F365" s="142"/>
      <c r="G365" s="120">
        <f t="shared" si="46"/>
        <v>0</v>
      </c>
      <c r="H365" s="226" t="s">
        <v>32</v>
      </c>
      <c r="I365" s="226" t="s">
        <v>36</v>
      </c>
      <c r="J365" s="227" t="s">
        <v>577</v>
      </c>
      <c r="M365" s="122"/>
      <c r="N365" s="123"/>
      <c r="O365" s="123"/>
    </row>
    <row r="366" spans="1:15" ht="27.6" x14ac:dyDescent="0.3">
      <c r="A366" s="117" t="s">
        <v>8</v>
      </c>
      <c r="B366" s="118" t="s">
        <v>385</v>
      </c>
      <c r="C366" s="249"/>
      <c r="D366" s="119"/>
      <c r="E366" s="139"/>
      <c r="F366" s="140"/>
      <c r="G366" s="120"/>
      <c r="H366" s="226"/>
      <c r="I366" s="226"/>
      <c r="J366" s="227"/>
      <c r="M366" s="122"/>
      <c r="N366" s="123"/>
      <c r="O366" s="123"/>
    </row>
    <row r="367" spans="1:15" x14ac:dyDescent="0.3">
      <c r="A367" s="117" t="s">
        <v>384</v>
      </c>
      <c r="B367" s="118" t="s">
        <v>386</v>
      </c>
      <c r="C367" s="249">
        <v>2</v>
      </c>
      <c r="D367" s="119" t="s">
        <v>1052</v>
      </c>
      <c r="E367" s="141"/>
      <c r="F367" s="142"/>
      <c r="G367" s="120">
        <f t="shared" ref="G367:G384" si="47">SUM(E367:F367)*C367</f>
        <v>0</v>
      </c>
      <c r="H367" s="226" t="s">
        <v>32</v>
      </c>
      <c r="I367" s="226" t="s">
        <v>37</v>
      </c>
      <c r="J367" s="227" t="s">
        <v>577</v>
      </c>
      <c r="M367" s="122"/>
      <c r="N367" s="123"/>
      <c r="O367" s="123"/>
    </row>
    <row r="368" spans="1:15" x14ac:dyDescent="0.3">
      <c r="A368" s="117" t="s">
        <v>12</v>
      </c>
      <c r="B368" s="118" t="s">
        <v>387</v>
      </c>
      <c r="C368" s="249">
        <v>1</v>
      </c>
      <c r="D368" s="119" t="s">
        <v>1052</v>
      </c>
      <c r="E368" s="141"/>
      <c r="F368" s="142"/>
      <c r="G368" s="120">
        <f t="shared" si="47"/>
        <v>0</v>
      </c>
      <c r="H368" s="226" t="s">
        <v>32</v>
      </c>
      <c r="I368" s="226" t="s">
        <v>37</v>
      </c>
      <c r="J368" s="227" t="s">
        <v>577</v>
      </c>
      <c r="M368" s="122"/>
      <c r="N368" s="123"/>
      <c r="O368" s="123"/>
    </row>
    <row r="369" spans="1:15" x14ac:dyDescent="0.3">
      <c r="A369" s="117" t="s">
        <v>49</v>
      </c>
      <c r="B369" s="118" t="s">
        <v>389</v>
      </c>
      <c r="C369" s="249">
        <v>1</v>
      </c>
      <c r="D369" s="119" t="s">
        <v>1052</v>
      </c>
      <c r="E369" s="141"/>
      <c r="F369" s="142"/>
      <c r="G369" s="120">
        <f t="shared" si="47"/>
        <v>0</v>
      </c>
      <c r="H369" s="226" t="s">
        <v>32</v>
      </c>
      <c r="I369" s="226" t="s">
        <v>37</v>
      </c>
      <c r="J369" s="227" t="s">
        <v>577</v>
      </c>
      <c r="M369" s="122"/>
      <c r="N369" s="123"/>
      <c r="O369" s="123"/>
    </row>
    <row r="370" spans="1:15" ht="27.6" x14ac:dyDescent="0.3">
      <c r="A370" s="117" t="s">
        <v>13</v>
      </c>
      <c r="B370" s="118" t="s">
        <v>390</v>
      </c>
      <c r="C370" s="249"/>
      <c r="D370" s="119"/>
      <c r="E370" s="139"/>
      <c r="F370" s="140"/>
      <c r="G370" s="120"/>
      <c r="H370" s="226"/>
      <c r="I370" s="226"/>
      <c r="J370" s="227"/>
      <c r="M370" s="122"/>
      <c r="N370" s="123"/>
      <c r="O370" s="123"/>
    </row>
    <row r="371" spans="1:15" x14ac:dyDescent="0.3">
      <c r="A371" s="117" t="s">
        <v>18</v>
      </c>
      <c r="B371" s="118" t="s">
        <v>391</v>
      </c>
      <c r="C371" s="249">
        <v>1</v>
      </c>
      <c r="D371" s="119" t="s">
        <v>1052</v>
      </c>
      <c r="E371" s="141"/>
      <c r="F371" s="142"/>
      <c r="G371" s="120">
        <f t="shared" si="47"/>
        <v>0</v>
      </c>
      <c r="H371" s="226" t="s">
        <v>32</v>
      </c>
      <c r="I371" s="226" t="s">
        <v>39</v>
      </c>
      <c r="J371" s="227" t="s">
        <v>577</v>
      </c>
      <c r="M371" s="122"/>
      <c r="N371" s="123"/>
      <c r="O371" s="123"/>
    </row>
    <row r="372" spans="1:15" x14ac:dyDescent="0.3">
      <c r="A372" s="117" t="s">
        <v>33</v>
      </c>
      <c r="B372" s="118" t="s">
        <v>392</v>
      </c>
      <c r="C372" s="249">
        <v>2</v>
      </c>
      <c r="D372" s="119" t="s">
        <v>1052</v>
      </c>
      <c r="E372" s="141"/>
      <c r="F372" s="142"/>
      <c r="G372" s="120">
        <f t="shared" si="47"/>
        <v>0</v>
      </c>
      <c r="H372" s="226" t="s">
        <v>32</v>
      </c>
      <c r="I372" s="226" t="s">
        <v>38</v>
      </c>
      <c r="J372" s="227" t="s">
        <v>577</v>
      </c>
      <c r="M372" s="122"/>
      <c r="N372" s="123"/>
      <c r="O372" s="123"/>
    </row>
    <row r="373" spans="1:15" x14ac:dyDescent="0.3">
      <c r="A373" s="117" t="s">
        <v>388</v>
      </c>
      <c r="B373" s="118" t="s">
        <v>393</v>
      </c>
      <c r="C373" s="249">
        <v>5</v>
      </c>
      <c r="D373" s="119" t="s">
        <v>1052</v>
      </c>
      <c r="E373" s="141"/>
      <c r="F373" s="142"/>
      <c r="G373" s="120">
        <f t="shared" si="47"/>
        <v>0</v>
      </c>
      <c r="H373" s="226" t="s">
        <v>32</v>
      </c>
      <c r="I373" s="226" t="s">
        <v>38</v>
      </c>
      <c r="J373" s="227" t="s">
        <v>577</v>
      </c>
      <c r="M373" s="122"/>
      <c r="N373" s="123"/>
      <c r="O373" s="123"/>
    </row>
    <row r="374" spans="1:15" x14ac:dyDescent="0.3">
      <c r="A374" s="117" t="s">
        <v>552</v>
      </c>
      <c r="B374" s="118" t="s">
        <v>394</v>
      </c>
      <c r="C374" s="249">
        <v>6</v>
      </c>
      <c r="D374" s="119" t="s">
        <v>1052</v>
      </c>
      <c r="E374" s="141"/>
      <c r="F374" s="142"/>
      <c r="G374" s="120">
        <f t="shared" si="47"/>
        <v>0</v>
      </c>
      <c r="H374" s="226" t="s">
        <v>32</v>
      </c>
      <c r="I374" s="226" t="s">
        <v>38</v>
      </c>
      <c r="J374" s="227" t="s">
        <v>577</v>
      </c>
      <c r="M374" s="122"/>
      <c r="N374" s="123"/>
      <c r="O374" s="123"/>
    </row>
    <row r="375" spans="1:15" x14ac:dyDescent="0.3">
      <c r="A375" s="117" t="s">
        <v>50</v>
      </c>
      <c r="B375" s="118" t="s">
        <v>395</v>
      </c>
      <c r="C375" s="249"/>
      <c r="D375" s="119"/>
      <c r="E375" s="139"/>
      <c r="F375" s="140"/>
      <c r="G375" s="120"/>
      <c r="H375" s="226"/>
      <c r="I375" s="226"/>
      <c r="J375" s="227"/>
      <c r="M375" s="122"/>
      <c r="N375" s="123"/>
      <c r="O375" s="123"/>
    </row>
    <row r="376" spans="1:15" x14ac:dyDescent="0.3">
      <c r="A376" s="117" t="s">
        <v>15</v>
      </c>
      <c r="B376" s="118" t="s">
        <v>396</v>
      </c>
      <c r="C376" s="249">
        <v>19</v>
      </c>
      <c r="D376" s="119" t="s">
        <v>101</v>
      </c>
      <c r="E376" s="141"/>
      <c r="F376" s="142"/>
      <c r="G376" s="120">
        <f t="shared" ref="G376:G379" si="48">SUM(E376:F376)*C376</f>
        <v>0</v>
      </c>
      <c r="H376" s="226" t="s">
        <v>32</v>
      </c>
      <c r="I376" s="226">
        <v>92990</v>
      </c>
      <c r="J376" s="227" t="s">
        <v>577</v>
      </c>
      <c r="M376" s="122"/>
      <c r="N376" s="123"/>
      <c r="O376" s="123"/>
    </row>
    <row r="377" spans="1:15" x14ac:dyDescent="0.3">
      <c r="A377" s="117" t="s">
        <v>16</v>
      </c>
      <c r="B377" s="118" t="s">
        <v>397</v>
      </c>
      <c r="C377" s="249">
        <v>3</v>
      </c>
      <c r="D377" s="119" t="s">
        <v>101</v>
      </c>
      <c r="E377" s="141"/>
      <c r="F377" s="142"/>
      <c r="G377" s="120">
        <f t="shared" si="48"/>
        <v>0</v>
      </c>
      <c r="H377" s="226" t="s">
        <v>32</v>
      </c>
      <c r="I377" s="226">
        <v>92991</v>
      </c>
      <c r="J377" s="227" t="s">
        <v>577</v>
      </c>
      <c r="M377" s="122"/>
      <c r="N377" s="123"/>
      <c r="O377" s="123"/>
    </row>
    <row r="378" spans="1:15" x14ac:dyDescent="0.3">
      <c r="A378" s="117" t="s">
        <v>17</v>
      </c>
      <c r="B378" s="118" t="s">
        <v>398</v>
      </c>
      <c r="C378" s="249">
        <v>4</v>
      </c>
      <c r="D378" s="119" t="s">
        <v>101</v>
      </c>
      <c r="E378" s="141"/>
      <c r="F378" s="142"/>
      <c r="G378" s="120">
        <f t="shared" si="48"/>
        <v>0</v>
      </c>
      <c r="H378" s="226" t="s">
        <v>32</v>
      </c>
      <c r="I378" s="226">
        <v>92991</v>
      </c>
      <c r="J378" s="227" t="s">
        <v>577</v>
      </c>
      <c r="M378" s="122"/>
      <c r="N378" s="123"/>
      <c r="O378" s="123"/>
    </row>
    <row r="379" spans="1:15" x14ac:dyDescent="0.3">
      <c r="A379" s="117" t="s">
        <v>399</v>
      </c>
      <c r="B379" s="118" t="s">
        <v>400</v>
      </c>
      <c r="C379" s="249">
        <v>20</v>
      </c>
      <c r="D379" s="119" t="s">
        <v>101</v>
      </c>
      <c r="E379" s="141"/>
      <c r="F379" s="142"/>
      <c r="G379" s="120">
        <f t="shared" si="48"/>
        <v>0</v>
      </c>
      <c r="H379" s="226" t="s">
        <v>32</v>
      </c>
      <c r="I379" s="226">
        <v>92991</v>
      </c>
      <c r="J379" s="227" t="s">
        <v>577</v>
      </c>
      <c r="M379" s="122"/>
      <c r="N379" s="123"/>
      <c r="O379" s="123"/>
    </row>
    <row r="380" spans="1:15" ht="27.6" x14ac:dyDescent="0.3">
      <c r="A380" s="117" t="s">
        <v>401</v>
      </c>
      <c r="B380" s="118" t="s">
        <v>402</v>
      </c>
      <c r="C380" s="249">
        <v>80</v>
      </c>
      <c r="D380" s="119" t="s">
        <v>101</v>
      </c>
      <c r="E380" s="141"/>
      <c r="F380" s="142"/>
      <c r="G380" s="120">
        <f t="shared" si="47"/>
        <v>0</v>
      </c>
      <c r="H380" s="226" t="s">
        <v>32</v>
      </c>
      <c r="I380" s="226">
        <v>92992</v>
      </c>
      <c r="J380" s="227" t="s">
        <v>577</v>
      </c>
      <c r="M380" s="122"/>
      <c r="N380" s="123"/>
      <c r="O380" s="123"/>
    </row>
    <row r="381" spans="1:15" ht="27.6" x14ac:dyDescent="0.3">
      <c r="A381" s="117" t="s">
        <v>403</v>
      </c>
      <c r="B381" s="118" t="s">
        <v>404</v>
      </c>
      <c r="C381" s="249">
        <v>180</v>
      </c>
      <c r="D381" s="119" t="s">
        <v>101</v>
      </c>
      <c r="E381" s="141"/>
      <c r="F381" s="142"/>
      <c r="G381" s="120">
        <f t="shared" si="47"/>
        <v>0</v>
      </c>
      <c r="H381" s="226" t="s">
        <v>32</v>
      </c>
      <c r="I381" s="226">
        <v>92988</v>
      </c>
      <c r="J381" s="227" t="s">
        <v>577</v>
      </c>
      <c r="M381" s="122"/>
      <c r="N381" s="123"/>
      <c r="O381" s="123"/>
    </row>
    <row r="382" spans="1:15" ht="27.6" x14ac:dyDescent="0.3">
      <c r="A382" s="117" t="s">
        <v>407</v>
      </c>
      <c r="B382" s="118" t="s">
        <v>405</v>
      </c>
      <c r="C382" s="249">
        <v>10</v>
      </c>
      <c r="D382" s="119" t="s">
        <v>101</v>
      </c>
      <c r="E382" s="141"/>
      <c r="F382" s="142"/>
      <c r="G382" s="120">
        <f t="shared" si="47"/>
        <v>0</v>
      </c>
      <c r="H382" s="226" t="s">
        <v>32</v>
      </c>
      <c r="I382" s="226">
        <v>92986</v>
      </c>
      <c r="J382" s="227" t="s">
        <v>577</v>
      </c>
      <c r="M382" s="122"/>
      <c r="N382" s="123"/>
      <c r="O382" s="123"/>
    </row>
    <row r="383" spans="1:15" ht="27.6" x14ac:dyDescent="0.3">
      <c r="A383" s="117" t="s">
        <v>409</v>
      </c>
      <c r="B383" s="118" t="s">
        <v>406</v>
      </c>
      <c r="C383" s="249">
        <v>400</v>
      </c>
      <c r="D383" s="119" t="s">
        <v>101</v>
      </c>
      <c r="E383" s="141"/>
      <c r="F383" s="142"/>
      <c r="G383" s="120">
        <f t="shared" si="47"/>
        <v>0</v>
      </c>
      <c r="H383" s="226" t="s">
        <v>32</v>
      </c>
      <c r="I383" s="226">
        <v>92984</v>
      </c>
      <c r="J383" s="227" t="s">
        <v>577</v>
      </c>
      <c r="M383" s="122"/>
      <c r="N383" s="123"/>
      <c r="O383" s="123"/>
    </row>
    <row r="384" spans="1:15" ht="27.6" x14ac:dyDescent="0.3">
      <c r="A384" s="117" t="s">
        <v>550</v>
      </c>
      <c r="B384" s="118" t="s">
        <v>408</v>
      </c>
      <c r="C384" s="249">
        <v>10</v>
      </c>
      <c r="D384" s="119" t="s">
        <v>101</v>
      </c>
      <c r="E384" s="141"/>
      <c r="F384" s="142"/>
      <c r="G384" s="120">
        <f t="shared" si="47"/>
        <v>0</v>
      </c>
      <c r="H384" s="226" t="s">
        <v>32</v>
      </c>
      <c r="I384" s="226">
        <v>92982</v>
      </c>
      <c r="J384" s="227" t="s">
        <v>577</v>
      </c>
      <c r="M384" s="122"/>
      <c r="N384" s="123"/>
      <c r="O384" s="123"/>
    </row>
    <row r="385" spans="1:15" x14ac:dyDescent="0.3">
      <c r="A385" s="117" t="s">
        <v>102</v>
      </c>
      <c r="B385" s="118" t="s">
        <v>1014</v>
      </c>
      <c r="C385" s="249"/>
      <c r="D385" s="119"/>
      <c r="E385" s="139"/>
      <c r="F385" s="140"/>
      <c r="G385" s="120"/>
      <c r="H385" s="226"/>
      <c r="I385" s="226"/>
      <c r="J385" s="227"/>
      <c r="M385" s="122"/>
      <c r="N385" s="123"/>
      <c r="O385" s="123"/>
    </row>
    <row r="386" spans="1:15" ht="69" x14ac:dyDescent="0.3">
      <c r="A386" s="117" t="s">
        <v>171</v>
      </c>
      <c r="B386" s="118" t="s">
        <v>410</v>
      </c>
      <c r="C386" s="249">
        <v>152</v>
      </c>
      <c r="D386" s="119" t="s">
        <v>1052</v>
      </c>
      <c r="E386" s="141"/>
      <c r="F386" s="142"/>
      <c r="G386" s="120">
        <f t="shared" ref="G386:G396" si="49">SUM(E386:F386)*C386</f>
        <v>0</v>
      </c>
      <c r="H386" s="226" t="s">
        <v>79</v>
      </c>
      <c r="I386" s="226">
        <v>20</v>
      </c>
      <c r="J386" s="227" t="s">
        <v>578</v>
      </c>
      <c r="M386" s="122"/>
      <c r="N386" s="123"/>
      <c r="O386" s="123"/>
    </row>
    <row r="387" spans="1:15" ht="55.2" x14ac:dyDescent="0.3">
      <c r="A387" s="117" t="s">
        <v>411</v>
      </c>
      <c r="B387" s="118" t="s">
        <v>648</v>
      </c>
      <c r="C387" s="249">
        <v>18</v>
      </c>
      <c r="D387" s="119" t="s">
        <v>1052</v>
      </c>
      <c r="E387" s="141"/>
      <c r="F387" s="142"/>
      <c r="G387" s="120">
        <f t="shared" si="49"/>
        <v>0</v>
      </c>
      <c r="H387" s="226" t="s">
        <v>79</v>
      </c>
      <c r="I387" s="226">
        <v>131</v>
      </c>
      <c r="J387" s="227" t="s">
        <v>578</v>
      </c>
      <c r="M387" s="122"/>
      <c r="N387" s="123"/>
      <c r="O387" s="123"/>
    </row>
    <row r="388" spans="1:15" x14ac:dyDescent="0.3">
      <c r="A388" s="117" t="s">
        <v>1013</v>
      </c>
      <c r="B388" s="118" t="s">
        <v>412</v>
      </c>
      <c r="C388" s="249">
        <v>23</v>
      </c>
      <c r="D388" s="119" t="s">
        <v>1052</v>
      </c>
      <c r="E388" s="141"/>
      <c r="F388" s="142"/>
      <c r="G388" s="120">
        <f t="shared" si="49"/>
        <v>0</v>
      </c>
      <c r="H388" s="226" t="s">
        <v>32</v>
      </c>
      <c r="I388" s="226">
        <v>97587</v>
      </c>
      <c r="J388" s="227" t="s">
        <v>577</v>
      </c>
      <c r="M388" s="122"/>
      <c r="N388" s="123"/>
      <c r="O388" s="123"/>
    </row>
    <row r="389" spans="1:15" x14ac:dyDescent="0.3">
      <c r="A389" s="117" t="s">
        <v>413</v>
      </c>
      <c r="B389" s="118" t="s">
        <v>720</v>
      </c>
      <c r="C389" s="249">
        <v>2</v>
      </c>
      <c r="D389" s="119" t="s">
        <v>1052</v>
      </c>
      <c r="E389" s="141"/>
      <c r="F389" s="142"/>
      <c r="G389" s="120">
        <f t="shared" si="49"/>
        <v>0</v>
      </c>
      <c r="H389" s="226" t="s">
        <v>32</v>
      </c>
      <c r="I389" s="226">
        <v>97595</v>
      </c>
      <c r="J389" s="227" t="s">
        <v>577</v>
      </c>
      <c r="M389" s="122"/>
      <c r="N389" s="123"/>
      <c r="O389" s="123"/>
    </row>
    <row r="390" spans="1:15" ht="41.4" x14ac:dyDescent="0.3">
      <c r="A390" s="117" t="s">
        <v>1015</v>
      </c>
      <c r="B390" s="118" t="s">
        <v>890</v>
      </c>
      <c r="C390" s="249">
        <v>36</v>
      </c>
      <c r="D390" s="119" t="s">
        <v>1052</v>
      </c>
      <c r="E390" s="141"/>
      <c r="F390" s="142"/>
      <c r="G390" s="120">
        <f t="shared" si="49"/>
        <v>0</v>
      </c>
      <c r="H390" s="226" t="s">
        <v>79</v>
      </c>
      <c r="I390" s="226">
        <v>22</v>
      </c>
      <c r="J390" s="227" t="s">
        <v>578</v>
      </c>
      <c r="M390" s="122"/>
      <c r="N390" s="123"/>
      <c r="O390" s="123"/>
    </row>
    <row r="391" spans="1:15" x14ac:dyDescent="0.3">
      <c r="A391" s="117" t="s">
        <v>414</v>
      </c>
      <c r="B391" s="118" t="s">
        <v>416</v>
      </c>
      <c r="C391" s="249">
        <v>10</v>
      </c>
      <c r="D391" s="119" t="s">
        <v>1052</v>
      </c>
      <c r="E391" s="141"/>
      <c r="F391" s="142"/>
      <c r="G391" s="120">
        <f t="shared" si="49"/>
        <v>0</v>
      </c>
      <c r="H391" s="226" t="s">
        <v>32</v>
      </c>
      <c r="I391" s="226">
        <v>91955</v>
      </c>
      <c r="J391" s="227" t="s">
        <v>577</v>
      </c>
      <c r="M391" s="122"/>
      <c r="N391" s="123"/>
      <c r="O391" s="123"/>
    </row>
    <row r="392" spans="1:15" x14ac:dyDescent="0.3">
      <c r="A392" s="117" t="s">
        <v>1016</v>
      </c>
      <c r="B392" s="118" t="s">
        <v>417</v>
      </c>
      <c r="C392" s="249">
        <v>7</v>
      </c>
      <c r="D392" s="119" t="s">
        <v>1052</v>
      </c>
      <c r="E392" s="141"/>
      <c r="F392" s="142"/>
      <c r="G392" s="120">
        <f t="shared" si="49"/>
        <v>0</v>
      </c>
      <c r="H392" s="226" t="s">
        <v>32</v>
      </c>
      <c r="I392" s="226">
        <v>91959</v>
      </c>
      <c r="J392" s="227" t="s">
        <v>577</v>
      </c>
      <c r="M392" s="122"/>
      <c r="N392" s="123"/>
      <c r="O392" s="123"/>
    </row>
    <row r="393" spans="1:15" x14ac:dyDescent="0.3">
      <c r="A393" s="117" t="s">
        <v>1017</v>
      </c>
      <c r="B393" s="118" t="s">
        <v>418</v>
      </c>
      <c r="C393" s="249">
        <v>6</v>
      </c>
      <c r="D393" s="119" t="s">
        <v>1052</v>
      </c>
      <c r="E393" s="141"/>
      <c r="F393" s="142"/>
      <c r="G393" s="120">
        <f t="shared" si="49"/>
        <v>0</v>
      </c>
      <c r="H393" s="226" t="s">
        <v>32</v>
      </c>
      <c r="I393" s="226">
        <v>91967</v>
      </c>
      <c r="J393" s="227" t="s">
        <v>577</v>
      </c>
      <c r="M393" s="122"/>
      <c r="N393" s="123"/>
      <c r="O393" s="123"/>
    </row>
    <row r="394" spans="1:15" x14ac:dyDescent="0.3">
      <c r="A394" s="117" t="s">
        <v>415</v>
      </c>
      <c r="B394" s="118" t="s">
        <v>419</v>
      </c>
      <c r="C394" s="249">
        <v>4</v>
      </c>
      <c r="D394" s="119" t="s">
        <v>1052</v>
      </c>
      <c r="E394" s="141"/>
      <c r="F394" s="142"/>
      <c r="G394" s="120">
        <f t="shared" si="49"/>
        <v>0</v>
      </c>
      <c r="H394" s="226" t="s">
        <v>32</v>
      </c>
      <c r="I394" s="226">
        <v>91992</v>
      </c>
      <c r="J394" s="227" t="s">
        <v>577</v>
      </c>
      <c r="M394" s="122"/>
      <c r="N394" s="123"/>
      <c r="O394" s="123"/>
    </row>
    <row r="395" spans="1:15" ht="41.4" x14ac:dyDescent="0.3">
      <c r="A395" s="117" t="s">
        <v>1018</v>
      </c>
      <c r="B395" s="118" t="s">
        <v>420</v>
      </c>
      <c r="C395" s="249">
        <v>184</v>
      </c>
      <c r="D395" s="119" t="s">
        <v>101</v>
      </c>
      <c r="E395" s="141"/>
      <c r="F395" s="142"/>
      <c r="G395" s="120">
        <f t="shared" si="49"/>
        <v>0</v>
      </c>
      <c r="H395" s="226" t="s">
        <v>43</v>
      </c>
      <c r="I395" s="226"/>
      <c r="J395" s="227" t="s">
        <v>959</v>
      </c>
      <c r="M395" s="122"/>
      <c r="N395" s="123"/>
      <c r="O395" s="123"/>
    </row>
    <row r="396" spans="1:15" x14ac:dyDescent="0.3">
      <c r="A396" s="117" t="s">
        <v>1019</v>
      </c>
      <c r="B396" s="118" t="s">
        <v>721</v>
      </c>
      <c r="C396" s="249">
        <v>229</v>
      </c>
      <c r="D396" s="119" t="s">
        <v>912</v>
      </c>
      <c r="E396" s="141"/>
      <c r="F396" s="140" t="s">
        <v>100</v>
      </c>
      <c r="G396" s="120">
        <f t="shared" si="49"/>
        <v>0</v>
      </c>
      <c r="H396" s="226" t="s">
        <v>43</v>
      </c>
      <c r="I396" s="226" t="s">
        <v>649</v>
      </c>
      <c r="J396" s="227" t="s">
        <v>578</v>
      </c>
      <c r="M396" s="122"/>
      <c r="N396" s="123"/>
      <c r="O396" s="123"/>
    </row>
    <row r="397" spans="1:15" x14ac:dyDescent="0.3">
      <c r="A397" s="117" t="s">
        <v>103</v>
      </c>
      <c r="B397" s="118" t="s">
        <v>722</v>
      </c>
      <c r="C397" s="249"/>
      <c r="D397" s="119"/>
      <c r="E397" s="139"/>
      <c r="F397" s="140"/>
      <c r="G397" s="120"/>
      <c r="H397" s="226"/>
      <c r="I397" s="226"/>
      <c r="J397" s="227"/>
      <c r="M397" s="122"/>
      <c r="N397" s="123"/>
      <c r="O397" s="123"/>
    </row>
    <row r="398" spans="1:15" ht="27.6" x14ac:dyDescent="0.3">
      <c r="A398" s="117" t="s">
        <v>421</v>
      </c>
      <c r="B398" s="118" t="s">
        <v>891</v>
      </c>
      <c r="C398" s="249">
        <v>66</v>
      </c>
      <c r="D398" s="119" t="s">
        <v>101</v>
      </c>
      <c r="E398" s="141"/>
      <c r="F398" s="142"/>
      <c r="G398" s="120">
        <f t="shared" ref="G398:G449" si="50">SUM(E398,F398)*C398</f>
        <v>0</v>
      </c>
      <c r="H398" s="226" t="s">
        <v>79</v>
      </c>
      <c r="I398" s="226">
        <v>31</v>
      </c>
      <c r="J398" s="227" t="s">
        <v>578</v>
      </c>
      <c r="M398" s="122"/>
      <c r="N398" s="123"/>
      <c r="O398" s="123"/>
    </row>
    <row r="399" spans="1:15" x14ac:dyDescent="0.3">
      <c r="A399" s="117" t="s">
        <v>422</v>
      </c>
      <c r="B399" s="118" t="s">
        <v>723</v>
      </c>
      <c r="C399" s="249">
        <v>19</v>
      </c>
      <c r="D399" s="119" t="s">
        <v>1052</v>
      </c>
      <c r="E399" s="141"/>
      <c r="F399" s="142"/>
      <c r="G399" s="120">
        <f t="shared" si="50"/>
        <v>0</v>
      </c>
      <c r="H399" s="226" t="s">
        <v>79</v>
      </c>
      <c r="I399" s="226">
        <v>133</v>
      </c>
      <c r="J399" s="227" t="s">
        <v>578</v>
      </c>
      <c r="M399" s="122"/>
      <c r="N399" s="123"/>
      <c r="O399" s="123"/>
    </row>
    <row r="400" spans="1:15" ht="27.6" x14ac:dyDescent="0.3">
      <c r="A400" s="117" t="s">
        <v>423</v>
      </c>
      <c r="B400" s="118" t="s">
        <v>724</v>
      </c>
      <c r="C400" s="249">
        <v>69</v>
      </c>
      <c r="D400" s="119" t="s">
        <v>1052</v>
      </c>
      <c r="E400" s="141"/>
      <c r="F400" s="142"/>
      <c r="G400" s="120">
        <f t="shared" si="50"/>
        <v>0</v>
      </c>
      <c r="H400" s="226" t="s">
        <v>79</v>
      </c>
      <c r="I400" s="226">
        <v>134</v>
      </c>
      <c r="J400" s="227" t="s">
        <v>578</v>
      </c>
      <c r="M400" s="122"/>
      <c r="N400" s="123"/>
      <c r="O400" s="123"/>
    </row>
    <row r="401" spans="1:15" x14ac:dyDescent="0.3">
      <c r="A401" s="117" t="s">
        <v>424</v>
      </c>
      <c r="B401" s="118" t="s">
        <v>725</v>
      </c>
      <c r="C401" s="249">
        <v>82</v>
      </c>
      <c r="D401" s="119" t="s">
        <v>1052</v>
      </c>
      <c r="E401" s="141"/>
      <c r="F401" s="142"/>
      <c r="G401" s="120">
        <f t="shared" si="50"/>
        <v>0</v>
      </c>
      <c r="H401" s="226" t="s">
        <v>79</v>
      </c>
      <c r="I401" s="226">
        <v>135</v>
      </c>
      <c r="J401" s="227" t="s">
        <v>578</v>
      </c>
      <c r="M401" s="122"/>
      <c r="N401" s="123"/>
      <c r="O401" s="123"/>
    </row>
    <row r="402" spans="1:15" ht="27.6" x14ac:dyDescent="0.3">
      <c r="A402" s="117" t="s">
        <v>425</v>
      </c>
      <c r="B402" s="118" t="s">
        <v>726</v>
      </c>
      <c r="C402" s="249">
        <v>17</v>
      </c>
      <c r="D402" s="119" t="s">
        <v>1052</v>
      </c>
      <c r="E402" s="141"/>
      <c r="F402" s="142"/>
      <c r="G402" s="120">
        <f t="shared" si="50"/>
        <v>0</v>
      </c>
      <c r="H402" s="226" t="s">
        <v>79</v>
      </c>
      <c r="I402" s="226">
        <v>136</v>
      </c>
      <c r="J402" s="227" t="s">
        <v>578</v>
      </c>
      <c r="M402" s="122"/>
      <c r="N402" s="123"/>
      <c r="O402" s="123"/>
    </row>
    <row r="403" spans="1:15" ht="27.6" x14ac:dyDescent="0.3">
      <c r="A403" s="117" t="s">
        <v>426</v>
      </c>
      <c r="B403" s="118" t="s">
        <v>727</v>
      </c>
      <c r="C403" s="249">
        <v>25</v>
      </c>
      <c r="D403" s="119" t="s">
        <v>1052</v>
      </c>
      <c r="E403" s="141"/>
      <c r="F403" s="142"/>
      <c r="G403" s="120">
        <f t="shared" si="50"/>
        <v>0</v>
      </c>
      <c r="H403" s="226" t="s">
        <v>79</v>
      </c>
      <c r="I403" s="226">
        <v>136</v>
      </c>
      <c r="J403" s="227" t="s">
        <v>578</v>
      </c>
      <c r="M403" s="122"/>
      <c r="N403" s="123"/>
      <c r="O403" s="123"/>
    </row>
    <row r="404" spans="1:15" x14ac:dyDescent="0.3">
      <c r="A404" s="117" t="s">
        <v>427</v>
      </c>
      <c r="B404" s="118" t="s">
        <v>728</v>
      </c>
      <c r="C404" s="249">
        <v>27</v>
      </c>
      <c r="D404" s="119" t="s">
        <v>1052</v>
      </c>
      <c r="E404" s="141"/>
      <c r="F404" s="142"/>
      <c r="G404" s="120">
        <f t="shared" si="50"/>
        <v>0</v>
      </c>
      <c r="H404" s="226" t="s">
        <v>79</v>
      </c>
      <c r="I404" s="226">
        <v>136</v>
      </c>
      <c r="J404" s="227" t="s">
        <v>578</v>
      </c>
      <c r="M404" s="122"/>
      <c r="N404" s="123"/>
      <c r="O404" s="123"/>
    </row>
    <row r="405" spans="1:15" ht="27.6" x14ac:dyDescent="0.3">
      <c r="A405" s="117" t="s">
        <v>104</v>
      </c>
      <c r="B405" s="118" t="s">
        <v>428</v>
      </c>
      <c r="C405" s="249"/>
      <c r="D405" s="119"/>
      <c r="E405" s="139"/>
      <c r="F405" s="140"/>
      <c r="G405" s="120"/>
      <c r="H405" s="226"/>
      <c r="I405" s="226"/>
      <c r="J405" s="227"/>
      <c r="M405" s="122"/>
      <c r="N405" s="123"/>
      <c r="O405" s="123"/>
    </row>
    <row r="406" spans="1:15" x14ac:dyDescent="0.3">
      <c r="A406" s="117" t="s">
        <v>429</v>
      </c>
      <c r="B406" s="118" t="s">
        <v>430</v>
      </c>
      <c r="C406" s="249">
        <v>3100</v>
      </c>
      <c r="D406" s="119" t="s">
        <v>101</v>
      </c>
      <c r="E406" s="141"/>
      <c r="F406" s="142"/>
      <c r="G406" s="120">
        <f t="shared" si="50"/>
        <v>0</v>
      </c>
      <c r="H406" s="226" t="s">
        <v>43</v>
      </c>
      <c r="I406" s="226"/>
      <c r="J406" s="227" t="s">
        <v>959</v>
      </c>
      <c r="M406" s="122"/>
      <c r="N406" s="123"/>
      <c r="O406" s="123"/>
    </row>
    <row r="407" spans="1:15" x14ac:dyDescent="0.3">
      <c r="A407" s="117" t="s">
        <v>431</v>
      </c>
      <c r="B407" s="118" t="s">
        <v>432</v>
      </c>
      <c r="C407" s="249">
        <v>100</v>
      </c>
      <c r="D407" s="119" t="s">
        <v>101</v>
      </c>
      <c r="E407" s="141"/>
      <c r="F407" s="142"/>
      <c r="G407" s="120">
        <f t="shared" si="50"/>
        <v>0</v>
      </c>
      <c r="H407" s="226" t="s">
        <v>43</v>
      </c>
      <c r="I407" s="226"/>
      <c r="J407" s="227" t="s">
        <v>959</v>
      </c>
      <c r="M407" s="122"/>
      <c r="N407" s="123"/>
      <c r="O407" s="123"/>
    </row>
    <row r="408" spans="1:15" x14ac:dyDescent="0.3">
      <c r="A408" s="117" t="s">
        <v>105</v>
      </c>
      <c r="B408" s="118" t="s">
        <v>433</v>
      </c>
      <c r="C408" s="249"/>
      <c r="D408" s="119"/>
      <c r="E408" s="139"/>
      <c r="F408" s="140"/>
      <c r="G408" s="120"/>
      <c r="H408" s="226"/>
      <c r="I408" s="226"/>
      <c r="J408" s="227"/>
      <c r="M408" s="122"/>
      <c r="N408" s="123"/>
      <c r="O408" s="123"/>
    </row>
    <row r="409" spans="1:15" x14ac:dyDescent="0.3">
      <c r="A409" s="117" t="s">
        <v>1020</v>
      </c>
      <c r="B409" s="118" t="s">
        <v>434</v>
      </c>
      <c r="C409" s="249">
        <v>67</v>
      </c>
      <c r="D409" s="119" t="s">
        <v>101</v>
      </c>
      <c r="E409" s="141"/>
      <c r="F409" s="142"/>
      <c r="G409" s="120">
        <f t="shared" si="50"/>
        <v>0</v>
      </c>
      <c r="H409" s="226" t="s">
        <v>32</v>
      </c>
      <c r="I409" s="226">
        <v>95746</v>
      </c>
      <c r="J409" s="227" t="s">
        <v>577</v>
      </c>
      <c r="M409" s="122"/>
      <c r="N409" s="123"/>
      <c r="O409" s="123"/>
    </row>
    <row r="410" spans="1:15" x14ac:dyDescent="0.3">
      <c r="A410" s="117" t="s">
        <v>106</v>
      </c>
      <c r="B410" s="118" t="s">
        <v>435</v>
      </c>
      <c r="C410" s="249"/>
      <c r="D410" s="119"/>
      <c r="E410" s="139"/>
      <c r="F410" s="140"/>
      <c r="G410" s="120"/>
      <c r="H410" s="226"/>
      <c r="I410" s="226"/>
      <c r="J410" s="227"/>
      <c r="M410" s="122"/>
      <c r="N410" s="123"/>
      <c r="O410" s="123"/>
    </row>
    <row r="411" spans="1:15" x14ac:dyDescent="0.3">
      <c r="A411" s="117" t="s">
        <v>436</v>
      </c>
      <c r="B411" s="118" t="s">
        <v>438</v>
      </c>
      <c r="C411" s="249">
        <v>1</v>
      </c>
      <c r="D411" s="119" t="s">
        <v>101</v>
      </c>
      <c r="E411" s="141"/>
      <c r="F411" s="142"/>
      <c r="G411" s="120">
        <f t="shared" si="50"/>
        <v>0</v>
      </c>
      <c r="H411" s="226" t="s">
        <v>32</v>
      </c>
      <c r="I411" s="226">
        <v>96971</v>
      </c>
      <c r="J411" s="227" t="s">
        <v>577</v>
      </c>
      <c r="M411" s="122"/>
      <c r="N411" s="123"/>
      <c r="O411" s="123"/>
    </row>
    <row r="412" spans="1:15" x14ac:dyDescent="0.3">
      <c r="A412" s="117" t="s">
        <v>437</v>
      </c>
      <c r="B412" s="118" t="s">
        <v>439</v>
      </c>
      <c r="C412" s="249">
        <v>15</v>
      </c>
      <c r="D412" s="119" t="s">
        <v>101</v>
      </c>
      <c r="E412" s="141"/>
      <c r="F412" s="142"/>
      <c r="G412" s="120">
        <f t="shared" si="50"/>
        <v>0</v>
      </c>
      <c r="H412" s="226" t="s">
        <v>43</v>
      </c>
      <c r="I412" s="226"/>
      <c r="J412" s="227" t="s">
        <v>959</v>
      </c>
      <c r="M412" s="122"/>
      <c r="N412" s="123"/>
      <c r="O412" s="123"/>
    </row>
    <row r="413" spans="1:15" x14ac:dyDescent="0.3">
      <c r="A413" s="117" t="s">
        <v>107</v>
      </c>
      <c r="B413" s="118" t="s">
        <v>440</v>
      </c>
      <c r="C413" s="249"/>
      <c r="D413" s="119"/>
      <c r="E413" s="139"/>
      <c r="F413" s="140"/>
      <c r="G413" s="120"/>
      <c r="H413" s="226"/>
      <c r="I413" s="226"/>
      <c r="J413" s="227"/>
      <c r="M413" s="122"/>
      <c r="N413" s="123"/>
      <c r="O413" s="123"/>
    </row>
    <row r="414" spans="1:15" x14ac:dyDescent="0.3">
      <c r="A414" s="117" t="s">
        <v>441</v>
      </c>
      <c r="B414" s="118" t="s">
        <v>442</v>
      </c>
      <c r="C414" s="249">
        <v>261</v>
      </c>
      <c r="D414" s="119" t="s">
        <v>101</v>
      </c>
      <c r="E414" s="141"/>
      <c r="F414" s="142"/>
      <c r="G414" s="120">
        <f t="shared" si="50"/>
        <v>0</v>
      </c>
      <c r="H414" s="226" t="s">
        <v>79</v>
      </c>
      <c r="I414" s="226">
        <v>35</v>
      </c>
      <c r="J414" s="227" t="s">
        <v>578</v>
      </c>
      <c r="M414" s="122"/>
      <c r="N414" s="123"/>
      <c r="O414" s="123"/>
    </row>
    <row r="415" spans="1:15" x14ac:dyDescent="0.3">
      <c r="A415" s="117" t="s">
        <v>443</v>
      </c>
      <c r="B415" s="118" t="s">
        <v>137</v>
      </c>
      <c r="C415" s="249">
        <v>261</v>
      </c>
      <c r="D415" s="119" t="s">
        <v>101</v>
      </c>
      <c r="E415" s="141"/>
      <c r="F415" s="142"/>
      <c r="G415" s="120">
        <f t="shared" si="50"/>
        <v>0</v>
      </c>
      <c r="H415" s="226" t="s">
        <v>79</v>
      </c>
      <c r="I415" s="226">
        <v>36</v>
      </c>
      <c r="J415" s="227" t="s">
        <v>578</v>
      </c>
      <c r="M415" s="122"/>
      <c r="N415" s="123"/>
      <c r="O415" s="123"/>
    </row>
    <row r="416" spans="1:15" x14ac:dyDescent="0.3">
      <c r="A416" s="117" t="s">
        <v>444</v>
      </c>
      <c r="B416" s="118" t="s">
        <v>445</v>
      </c>
      <c r="C416" s="249">
        <v>28</v>
      </c>
      <c r="D416" s="119" t="s">
        <v>1052</v>
      </c>
      <c r="E416" s="141"/>
      <c r="F416" s="142"/>
      <c r="G416" s="120">
        <f t="shared" si="50"/>
        <v>0</v>
      </c>
      <c r="H416" s="226" t="s">
        <v>79</v>
      </c>
      <c r="I416" s="226">
        <v>37</v>
      </c>
      <c r="J416" s="227" t="s">
        <v>578</v>
      </c>
      <c r="M416" s="122"/>
      <c r="N416" s="123"/>
      <c r="O416" s="123"/>
    </row>
    <row r="417" spans="1:15" x14ac:dyDescent="0.3">
      <c r="A417" s="117" t="s">
        <v>446</v>
      </c>
      <c r="B417" s="118" t="s">
        <v>447</v>
      </c>
      <c r="C417" s="249">
        <v>4</v>
      </c>
      <c r="D417" s="119" t="s">
        <v>1052</v>
      </c>
      <c r="E417" s="141"/>
      <c r="F417" s="142"/>
      <c r="G417" s="120">
        <f t="shared" si="50"/>
        <v>0</v>
      </c>
      <c r="H417" s="226" t="s">
        <v>79</v>
      </c>
      <c r="I417" s="226">
        <v>38</v>
      </c>
      <c r="J417" s="227" t="s">
        <v>578</v>
      </c>
      <c r="M417" s="122"/>
      <c r="N417" s="123"/>
      <c r="O417" s="123"/>
    </row>
    <row r="418" spans="1:15" x14ac:dyDescent="0.3">
      <c r="A418" s="117" t="s">
        <v>448</v>
      </c>
      <c r="B418" s="118" t="s">
        <v>449</v>
      </c>
      <c r="C418" s="249">
        <v>1</v>
      </c>
      <c r="D418" s="119" t="s">
        <v>1052</v>
      </c>
      <c r="E418" s="141"/>
      <c r="F418" s="142"/>
      <c r="G418" s="120">
        <f t="shared" si="50"/>
        <v>0</v>
      </c>
      <c r="H418" s="226" t="s">
        <v>79</v>
      </c>
      <c r="I418" s="226">
        <v>39</v>
      </c>
      <c r="J418" s="227" t="s">
        <v>578</v>
      </c>
      <c r="M418" s="122"/>
      <c r="N418" s="123"/>
      <c r="O418" s="123"/>
    </row>
    <row r="419" spans="1:15" x14ac:dyDescent="0.3">
      <c r="A419" s="117" t="s">
        <v>450</v>
      </c>
      <c r="B419" s="118" t="s">
        <v>451</v>
      </c>
      <c r="C419" s="249">
        <v>9</v>
      </c>
      <c r="D419" s="119" t="s">
        <v>1052</v>
      </c>
      <c r="E419" s="141"/>
      <c r="F419" s="142"/>
      <c r="G419" s="120">
        <f t="shared" si="50"/>
        <v>0</v>
      </c>
      <c r="H419" s="226" t="s">
        <v>79</v>
      </c>
      <c r="I419" s="226">
        <v>40</v>
      </c>
      <c r="J419" s="227" t="s">
        <v>578</v>
      </c>
      <c r="M419" s="122"/>
      <c r="N419" s="123"/>
      <c r="O419" s="123"/>
    </row>
    <row r="420" spans="1:15" x14ac:dyDescent="0.3">
      <c r="A420" s="117" t="s">
        <v>452</v>
      </c>
      <c r="B420" s="118" t="s">
        <v>453</v>
      </c>
      <c r="C420" s="249">
        <v>14</v>
      </c>
      <c r="D420" s="119" t="s">
        <v>1052</v>
      </c>
      <c r="E420" s="141"/>
      <c r="F420" s="142"/>
      <c r="G420" s="120">
        <f t="shared" si="50"/>
        <v>0</v>
      </c>
      <c r="H420" s="226" t="s">
        <v>79</v>
      </c>
      <c r="I420" s="226">
        <v>41</v>
      </c>
      <c r="J420" s="227" t="s">
        <v>578</v>
      </c>
      <c r="M420" s="122"/>
      <c r="N420" s="123"/>
      <c r="O420" s="123"/>
    </row>
    <row r="421" spans="1:15" x14ac:dyDescent="0.3">
      <c r="A421" s="117" t="s">
        <v>454</v>
      </c>
      <c r="B421" s="118" t="s">
        <v>455</v>
      </c>
      <c r="C421" s="249">
        <v>28</v>
      </c>
      <c r="D421" s="119" t="s">
        <v>1052</v>
      </c>
      <c r="E421" s="141"/>
      <c r="F421" s="142"/>
      <c r="G421" s="120">
        <f t="shared" si="50"/>
        <v>0</v>
      </c>
      <c r="H421" s="226" t="s">
        <v>79</v>
      </c>
      <c r="I421" s="226">
        <v>42</v>
      </c>
      <c r="J421" s="227" t="s">
        <v>578</v>
      </c>
      <c r="M421" s="122"/>
      <c r="N421" s="123"/>
      <c r="O421" s="123"/>
    </row>
    <row r="422" spans="1:15" x14ac:dyDescent="0.3">
      <c r="A422" s="117" t="s">
        <v>456</v>
      </c>
      <c r="B422" s="118" t="s">
        <v>457</v>
      </c>
      <c r="C422" s="249">
        <v>4</v>
      </c>
      <c r="D422" s="119" t="s">
        <v>1052</v>
      </c>
      <c r="E422" s="141"/>
      <c r="F422" s="142"/>
      <c r="G422" s="120">
        <f t="shared" si="50"/>
        <v>0</v>
      </c>
      <c r="H422" s="226" t="s">
        <v>79</v>
      </c>
      <c r="I422" s="226">
        <v>43</v>
      </c>
      <c r="J422" s="227" t="s">
        <v>578</v>
      </c>
      <c r="M422" s="122"/>
      <c r="N422" s="123"/>
      <c r="O422" s="123"/>
    </row>
    <row r="423" spans="1:15" x14ac:dyDescent="0.3">
      <c r="A423" s="117" t="s">
        <v>458</v>
      </c>
      <c r="B423" s="118" t="s">
        <v>459</v>
      </c>
      <c r="C423" s="249">
        <v>117</v>
      </c>
      <c r="D423" s="119" t="s">
        <v>101</v>
      </c>
      <c r="E423" s="141"/>
      <c r="F423" s="142"/>
      <c r="G423" s="120">
        <f t="shared" si="50"/>
        <v>0</v>
      </c>
      <c r="H423" s="226" t="s">
        <v>79</v>
      </c>
      <c r="I423" s="226">
        <v>44</v>
      </c>
      <c r="J423" s="227" t="s">
        <v>578</v>
      </c>
      <c r="M423" s="122"/>
      <c r="N423" s="123"/>
      <c r="O423" s="123"/>
    </row>
    <row r="424" spans="1:15" x14ac:dyDescent="0.3">
      <c r="A424" s="117" t="s">
        <v>460</v>
      </c>
      <c r="B424" s="118" t="s">
        <v>461</v>
      </c>
      <c r="C424" s="249">
        <v>39</v>
      </c>
      <c r="D424" s="119" t="s">
        <v>1052</v>
      </c>
      <c r="E424" s="141"/>
      <c r="F424" s="142"/>
      <c r="G424" s="120">
        <f t="shared" si="50"/>
        <v>0</v>
      </c>
      <c r="H424" s="226" t="s">
        <v>79</v>
      </c>
      <c r="I424" s="226">
        <v>45</v>
      </c>
      <c r="J424" s="227" t="s">
        <v>578</v>
      </c>
      <c r="M424" s="122"/>
      <c r="N424" s="123"/>
      <c r="O424" s="123"/>
    </row>
    <row r="425" spans="1:15" x14ac:dyDescent="0.3">
      <c r="A425" s="117" t="s">
        <v>462</v>
      </c>
      <c r="B425" s="118" t="s">
        <v>138</v>
      </c>
      <c r="C425" s="249">
        <v>30</v>
      </c>
      <c r="D425" s="119" t="s">
        <v>1052</v>
      </c>
      <c r="E425" s="141"/>
      <c r="F425" s="142"/>
      <c r="G425" s="120">
        <f t="shared" si="50"/>
        <v>0</v>
      </c>
      <c r="H425" s="226" t="s">
        <v>79</v>
      </c>
      <c r="I425" s="226">
        <v>46</v>
      </c>
      <c r="J425" s="227" t="s">
        <v>578</v>
      </c>
      <c r="M425" s="122"/>
      <c r="N425" s="123"/>
      <c r="O425" s="123"/>
    </row>
    <row r="426" spans="1:15" x14ac:dyDescent="0.3">
      <c r="A426" s="117" t="s">
        <v>463</v>
      </c>
      <c r="B426" s="118" t="s">
        <v>464</v>
      </c>
      <c r="C426" s="249">
        <v>23</v>
      </c>
      <c r="D426" s="119" t="s">
        <v>1052</v>
      </c>
      <c r="E426" s="141"/>
      <c r="F426" s="142"/>
      <c r="G426" s="120">
        <f t="shared" si="50"/>
        <v>0</v>
      </c>
      <c r="H426" s="226" t="s">
        <v>79</v>
      </c>
      <c r="I426" s="226">
        <v>47</v>
      </c>
      <c r="J426" s="227" t="s">
        <v>578</v>
      </c>
      <c r="M426" s="122"/>
      <c r="N426" s="123"/>
      <c r="O426" s="123"/>
    </row>
    <row r="427" spans="1:15" x14ac:dyDescent="0.3">
      <c r="A427" s="117" t="s">
        <v>465</v>
      </c>
      <c r="B427" s="118" t="s">
        <v>139</v>
      </c>
      <c r="C427" s="249">
        <v>39</v>
      </c>
      <c r="D427" s="119" t="s">
        <v>101</v>
      </c>
      <c r="E427" s="141"/>
      <c r="F427" s="142"/>
      <c r="G427" s="120">
        <f>SUM(E427,F427)*C427</f>
        <v>0</v>
      </c>
      <c r="H427" s="226" t="s">
        <v>32</v>
      </c>
      <c r="I427" s="226">
        <v>39746</v>
      </c>
      <c r="J427" s="227" t="s">
        <v>577</v>
      </c>
      <c r="M427" s="122"/>
      <c r="N427" s="123"/>
      <c r="O427" s="123"/>
    </row>
    <row r="428" spans="1:15" x14ac:dyDescent="0.3">
      <c r="A428" s="117" t="s">
        <v>466</v>
      </c>
      <c r="B428" s="118" t="s">
        <v>140</v>
      </c>
      <c r="C428" s="249">
        <v>39</v>
      </c>
      <c r="D428" s="119" t="s">
        <v>101</v>
      </c>
      <c r="E428" s="141"/>
      <c r="F428" s="142"/>
      <c r="G428" s="120">
        <f>SUM(E428,F428)*C428</f>
        <v>0</v>
      </c>
      <c r="H428" s="226" t="s">
        <v>32</v>
      </c>
      <c r="I428" s="226">
        <v>11976</v>
      </c>
      <c r="J428" s="227" t="s">
        <v>577</v>
      </c>
      <c r="M428" s="122"/>
      <c r="N428" s="123"/>
      <c r="O428" s="123"/>
    </row>
    <row r="429" spans="1:15" x14ac:dyDescent="0.3">
      <c r="A429" s="147" t="s">
        <v>918</v>
      </c>
      <c r="B429" s="148" t="s">
        <v>1021</v>
      </c>
      <c r="C429" s="249"/>
      <c r="D429" s="119"/>
      <c r="E429" s="139"/>
      <c r="F429" s="140"/>
      <c r="G429" s="120"/>
      <c r="H429" s="226"/>
      <c r="I429" s="226"/>
      <c r="J429" s="227"/>
      <c r="K429" s="209">
        <f>SUM(G432:G472)</f>
        <v>0</v>
      </c>
      <c r="M429" s="122"/>
      <c r="N429" s="123"/>
      <c r="O429" s="123"/>
    </row>
    <row r="430" spans="1:15" x14ac:dyDescent="0.3">
      <c r="A430" s="117" t="s">
        <v>19</v>
      </c>
      <c r="B430" s="118" t="s">
        <v>141</v>
      </c>
      <c r="C430" s="249"/>
      <c r="D430" s="119"/>
      <c r="E430" s="139"/>
      <c r="F430" s="140"/>
      <c r="G430" s="120"/>
      <c r="H430" s="226"/>
      <c r="I430" s="226"/>
      <c r="J430" s="227"/>
      <c r="M430" s="122"/>
      <c r="N430" s="123"/>
      <c r="O430" s="123"/>
    </row>
    <row r="431" spans="1:15" x14ac:dyDescent="0.3">
      <c r="A431" s="117" t="s">
        <v>20</v>
      </c>
      <c r="B431" s="118" t="s">
        <v>368</v>
      </c>
      <c r="C431" s="249"/>
      <c r="D431" s="119"/>
      <c r="E431" s="139"/>
      <c r="F431" s="140"/>
      <c r="G431" s="120"/>
      <c r="H431" s="226"/>
      <c r="I431" s="226"/>
      <c r="J431" s="227"/>
      <c r="M431" s="122"/>
      <c r="N431" s="123"/>
      <c r="O431" s="123"/>
    </row>
    <row r="432" spans="1:15" ht="41.4" x14ac:dyDescent="0.3">
      <c r="A432" s="117" t="s">
        <v>468</v>
      </c>
      <c r="B432" s="118" t="s">
        <v>469</v>
      </c>
      <c r="C432" s="249">
        <v>1</v>
      </c>
      <c r="D432" s="119" t="s">
        <v>1052</v>
      </c>
      <c r="E432" s="141"/>
      <c r="F432" s="142"/>
      <c r="G432" s="120">
        <f t="shared" si="50"/>
        <v>0</v>
      </c>
      <c r="H432" s="226" t="s">
        <v>32</v>
      </c>
      <c r="I432" s="226" t="s">
        <v>42</v>
      </c>
      <c r="J432" s="227" t="s">
        <v>577</v>
      </c>
      <c r="M432" s="122"/>
      <c r="N432" s="123"/>
      <c r="O432" s="123"/>
    </row>
    <row r="433" spans="1:15" ht="41.4" x14ac:dyDescent="0.3">
      <c r="A433" s="117" t="s">
        <v>470</v>
      </c>
      <c r="B433" s="118" t="s">
        <v>471</v>
      </c>
      <c r="C433" s="249">
        <v>1</v>
      </c>
      <c r="D433" s="119" t="s">
        <v>1052</v>
      </c>
      <c r="E433" s="141"/>
      <c r="F433" s="142"/>
      <c r="G433" s="120">
        <f t="shared" si="50"/>
        <v>0</v>
      </c>
      <c r="H433" s="226" t="s">
        <v>32</v>
      </c>
      <c r="I433" s="226" t="s">
        <v>40</v>
      </c>
      <c r="J433" s="227" t="s">
        <v>577</v>
      </c>
      <c r="M433" s="122"/>
      <c r="N433" s="123"/>
      <c r="O433" s="123"/>
    </row>
    <row r="434" spans="1:15" ht="41.4" x14ac:dyDescent="0.3">
      <c r="A434" s="117" t="s">
        <v>472</v>
      </c>
      <c r="B434" s="118" t="s">
        <v>729</v>
      </c>
      <c r="C434" s="249">
        <v>1</v>
      </c>
      <c r="D434" s="119" t="s">
        <v>1052</v>
      </c>
      <c r="E434" s="141"/>
      <c r="F434" s="142"/>
      <c r="G434" s="120">
        <f t="shared" si="50"/>
        <v>0</v>
      </c>
      <c r="H434" s="226" t="s">
        <v>32</v>
      </c>
      <c r="I434" s="226" t="s">
        <v>40</v>
      </c>
      <c r="J434" s="227" t="s">
        <v>577</v>
      </c>
      <c r="M434" s="122"/>
      <c r="N434" s="123"/>
      <c r="O434" s="123"/>
    </row>
    <row r="435" spans="1:15" ht="41.4" x14ac:dyDescent="0.3">
      <c r="A435" s="117" t="s">
        <v>473</v>
      </c>
      <c r="B435" s="118" t="s">
        <v>730</v>
      </c>
      <c r="C435" s="249">
        <v>1</v>
      </c>
      <c r="D435" s="119" t="s">
        <v>1052</v>
      </c>
      <c r="E435" s="141"/>
      <c r="F435" s="142"/>
      <c r="G435" s="120">
        <f t="shared" si="50"/>
        <v>0</v>
      </c>
      <c r="H435" s="226" t="s">
        <v>32</v>
      </c>
      <c r="I435" s="226" t="s">
        <v>40</v>
      </c>
      <c r="J435" s="227" t="s">
        <v>577</v>
      </c>
      <c r="M435" s="122"/>
      <c r="N435" s="123"/>
      <c r="O435" s="123"/>
    </row>
    <row r="436" spans="1:15" x14ac:dyDescent="0.3">
      <c r="A436" s="117" t="s">
        <v>21</v>
      </c>
      <c r="B436" s="118" t="s">
        <v>474</v>
      </c>
      <c r="C436" s="249"/>
      <c r="D436" s="119"/>
      <c r="E436" s="139"/>
      <c r="F436" s="140"/>
      <c r="G436" s="120"/>
      <c r="H436" s="226"/>
      <c r="I436" s="226"/>
      <c r="J436" s="227"/>
      <c r="M436" s="122"/>
      <c r="N436" s="123"/>
      <c r="O436" s="123"/>
    </row>
    <row r="437" spans="1:15" x14ac:dyDescent="0.3">
      <c r="A437" s="117" t="s">
        <v>22</v>
      </c>
      <c r="B437" s="118" t="s">
        <v>475</v>
      </c>
      <c r="C437" s="249"/>
      <c r="D437" s="119"/>
      <c r="E437" s="139"/>
      <c r="F437" s="140"/>
      <c r="G437" s="120"/>
      <c r="H437" s="226"/>
      <c r="I437" s="226"/>
      <c r="J437" s="227"/>
      <c r="M437" s="122"/>
      <c r="N437" s="123"/>
      <c r="O437" s="123"/>
    </row>
    <row r="438" spans="1:15" x14ac:dyDescent="0.3">
      <c r="A438" s="117" t="s">
        <v>476</v>
      </c>
      <c r="B438" s="118" t="s">
        <v>477</v>
      </c>
      <c r="C438" s="249">
        <v>12</v>
      </c>
      <c r="D438" s="119" t="s">
        <v>1052</v>
      </c>
      <c r="E438" s="141"/>
      <c r="F438" s="142"/>
      <c r="G438" s="120">
        <f t="shared" si="50"/>
        <v>0</v>
      </c>
      <c r="H438" s="226" t="s">
        <v>32</v>
      </c>
      <c r="I438" s="226">
        <v>91992</v>
      </c>
      <c r="J438" s="227" t="s">
        <v>577</v>
      </c>
      <c r="M438" s="122"/>
      <c r="N438" s="123"/>
      <c r="O438" s="123"/>
    </row>
    <row r="439" spans="1:15" ht="27.6" x14ac:dyDescent="0.3">
      <c r="A439" s="117" t="s">
        <v>478</v>
      </c>
      <c r="B439" s="118" t="s">
        <v>479</v>
      </c>
      <c r="C439" s="249">
        <v>40</v>
      </c>
      <c r="D439" s="119" t="s">
        <v>101</v>
      </c>
      <c r="E439" s="141"/>
      <c r="F439" s="142"/>
      <c r="G439" s="120">
        <f t="shared" si="50"/>
        <v>0</v>
      </c>
      <c r="H439" s="226" t="s">
        <v>79</v>
      </c>
      <c r="I439" s="226">
        <v>138</v>
      </c>
      <c r="J439" s="227" t="s">
        <v>578</v>
      </c>
      <c r="M439" s="122"/>
      <c r="N439" s="123"/>
      <c r="O439" s="123"/>
    </row>
    <row r="440" spans="1:15" x14ac:dyDescent="0.3">
      <c r="A440" s="117" t="s">
        <v>26</v>
      </c>
      <c r="B440" s="118" t="s">
        <v>722</v>
      </c>
      <c r="C440" s="249"/>
      <c r="D440" s="119"/>
      <c r="E440" s="139"/>
      <c r="F440" s="140"/>
      <c r="G440" s="120"/>
      <c r="H440" s="226"/>
      <c r="I440" s="226"/>
      <c r="J440" s="227"/>
      <c r="M440" s="122"/>
      <c r="N440" s="123"/>
      <c r="O440" s="123"/>
    </row>
    <row r="441" spans="1:15" ht="27.6" x14ac:dyDescent="0.3">
      <c r="A441" s="117" t="s">
        <v>87</v>
      </c>
      <c r="B441" s="118" t="s">
        <v>891</v>
      </c>
      <c r="C441" s="249">
        <v>46</v>
      </c>
      <c r="D441" s="119" t="s">
        <v>101</v>
      </c>
      <c r="E441" s="141"/>
      <c r="F441" s="142"/>
      <c r="G441" s="120">
        <f t="shared" si="50"/>
        <v>0</v>
      </c>
      <c r="H441" s="226" t="s">
        <v>79</v>
      </c>
      <c r="I441" s="226">
        <v>31</v>
      </c>
      <c r="J441" s="227" t="s">
        <v>578</v>
      </c>
      <c r="M441" s="122"/>
      <c r="N441" s="123"/>
      <c r="O441" s="123"/>
    </row>
    <row r="442" spans="1:15" ht="27.6" x14ac:dyDescent="0.3">
      <c r="A442" s="117" t="s">
        <v>480</v>
      </c>
      <c r="B442" s="118" t="s">
        <v>731</v>
      </c>
      <c r="C442" s="249">
        <v>6</v>
      </c>
      <c r="D442" s="119" t="s">
        <v>1052</v>
      </c>
      <c r="E442" s="141"/>
      <c r="F442" s="142"/>
      <c r="G442" s="120">
        <f t="shared" si="50"/>
        <v>0</v>
      </c>
      <c r="H442" s="226" t="s">
        <v>79</v>
      </c>
      <c r="I442" s="226">
        <v>137</v>
      </c>
      <c r="J442" s="227" t="s">
        <v>578</v>
      </c>
      <c r="M442" s="122"/>
      <c r="N442" s="123"/>
      <c r="O442" s="123"/>
    </row>
    <row r="443" spans="1:15" x14ac:dyDescent="0.3">
      <c r="A443" s="117" t="s">
        <v>481</v>
      </c>
      <c r="B443" s="118" t="s">
        <v>732</v>
      </c>
      <c r="C443" s="249">
        <v>19</v>
      </c>
      <c r="D443" s="119" t="s">
        <v>1052</v>
      </c>
      <c r="E443" s="141"/>
      <c r="F443" s="142"/>
      <c r="G443" s="120">
        <f t="shared" si="50"/>
        <v>0</v>
      </c>
      <c r="H443" s="226" t="s">
        <v>79</v>
      </c>
      <c r="I443" s="226">
        <v>133</v>
      </c>
      <c r="J443" s="227" t="s">
        <v>578</v>
      </c>
      <c r="M443" s="122"/>
      <c r="N443" s="123"/>
      <c r="O443" s="123"/>
    </row>
    <row r="444" spans="1:15" x14ac:dyDescent="0.3">
      <c r="A444" s="117" t="s">
        <v>482</v>
      </c>
      <c r="B444" s="118" t="s">
        <v>733</v>
      </c>
      <c r="C444" s="249">
        <v>50</v>
      </c>
      <c r="D444" s="119" t="s">
        <v>1052</v>
      </c>
      <c r="E444" s="141"/>
      <c r="F444" s="142"/>
      <c r="G444" s="120">
        <f t="shared" si="50"/>
        <v>0</v>
      </c>
      <c r="H444" s="226" t="s">
        <v>79</v>
      </c>
      <c r="I444" s="226">
        <v>135</v>
      </c>
      <c r="J444" s="227" t="s">
        <v>578</v>
      </c>
      <c r="M444" s="122"/>
      <c r="N444" s="123"/>
      <c r="O444" s="123"/>
    </row>
    <row r="445" spans="1:15" ht="27.6" x14ac:dyDescent="0.3">
      <c r="A445" s="117" t="s">
        <v>483</v>
      </c>
      <c r="B445" s="118" t="s">
        <v>734</v>
      </c>
      <c r="C445" s="249">
        <v>100</v>
      </c>
      <c r="D445" s="119" t="s">
        <v>1052</v>
      </c>
      <c r="E445" s="141"/>
      <c r="F445" s="142"/>
      <c r="G445" s="120">
        <f t="shared" si="50"/>
        <v>0</v>
      </c>
      <c r="H445" s="226" t="s">
        <v>79</v>
      </c>
      <c r="I445" s="226">
        <v>135</v>
      </c>
      <c r="J445" s="227" t="s">
        <v>578</v>
      </c>
      <c r="M445" s="122"/>
      <c r="N445" s="123"/>
      <c r="O445" s="123"/>
    </row>
    <row r="446" spans="1:15" ht="82.8" x14ac:dyDescent="0.3">
      <c r="A446" s="117" t="s">
        <v>484</v>
      </c>
      <c r="B446" s="118" t="s">
        <v>485</v>
      </c>
      <c r="C446" s="249">
        <v>35</v>
      </c>
      <c r="D446" s="119" t="s">
        <v>1052</v>
      </c>
      <c r="E446" s="141"/>
      <c r="F446" s="142"/>
      <c r="G446" s="120">
        <f t="shared" si="50"/>
        <v>0</v>
      </c>
      <c r="H446" s="226" t="s">
        <v>79</v>
      </c>
      <c r="I446" s="226">
        <v>133</v>
      </c>
      <c r="J446" s="227" t="s">
        <v>578</v>
      </c>
      <c r="M446" s="122"/>
      <c r="N446" s="123"/>
      <c r="O446" s="123"/>
    </row>
    <row r="447" spans="1:15" x14ac:dyDescent="0.3">
      <c r="A447" s="117" t="s">
        <v>51</v>
      </c>
      <c r="B447" s="118" t="s">
        <v>486</v>
      </c>
      <c r="C447" s="249"/>
      <c r="D447" s="119"/>
      <c r="E447" s="139"/>
      <c r="F447" s="140"/>
      <c r="G447" s="120"/>
      <c r="H447" s="226"/>
      <c r="I447" s="226"/>
      <c r="J447" s="227"/>
      <c r="M447" s="122"/>
      <c r="N447" s="123"/>
      <c r="O447" s="123"/>
    </row>
    <row r="448" spans="1:15" x14ac:dyDescent="0.3">
      <c r="A448" s="117" t="s">
        <v>990</v>
      </c>
      <c r="B448" s="118" t="s">
        <v>487</v>
      </c>
      <c r="C448" s="249">
        <v>30</v>
      </c>
      <c r="D448" s="119" t="s">
        <v>101</v>
      </c>
      <c r="E448" s="141"/>
      <c r="F448" s="142"/>
      <c r="G448" s="120">
        <f t="shared" si="50"/>
        <v>0</v>
      </c>
      <c r="H448" s="226" t="s">
        <v>32</v>
      </c>
      <c r="I448" s="226">
        <v>95746</v>
      </c>
      <c r="J448" s="227" t="s">
        <v>577</v>
      </c>
      <c r="M448" s="122"/>
      <c r="N448" s="123"/>
      <c r="O448" s="123"/>
    </row>
    <row r="449" spans="1:15" ht="27.6" x14ac:dyDescent="0.3">
      <c r="A449" s="117" t="s">
        <v>991</v>
      </c>
      <c r="B449" s="118" t="s">
        <v>489</v>
      </c>
      <c r="C449" s="249">
        <v>35</v>
      </c>
      <c r="D449" s="119" t="s">
        <v>1052</v>
      </c>
      <c r="E449" s="141"/>
      <c r="F449" s="142"/>
      <c r="G449" s="120">
        <f t="shared" si="50"/>
        <v>0</v>
      </c>
      <c r="H449" s="226" t="s">
        <v>32</v>
      </c>
      <c r="I449" s="226">
        <v>95802</v>
      </c>
      <c r="J449" s="227" t="s">
        <v>577</v>
      </c>
      <c r="M449" s="122"/>
      <c r="N449" s="123"/>
      <c r="O449" s="123"/>
    </row>
    <row r="450" spans="1:15" x14ac:dyDescent="0.3">
      <c r="A450" s="117" t="s">
        <v>52</v>
      </c>
      <c r="B450" s="118" t="s">
        <v>490</v>
      </c>
      <c r="C450" s="249"/>
      <c r="D450" s="119"/>
      <c r="E450" s="139"/>
      <c r="F450" s="140"/>
      <c r="G450" s="120"/>
      <c r="H450" s="226"/>
      <c r="I450" s="226"/>
      <c r="J450" s="227"/>
      <c r="M450" s="122"/>
      <c r="N450" s="123"/>
      <c r="O450" s="123"/>
    </row>
    <row r="451" spans="1:15" ht="27.6" x14ac:dyDescent="0.3">
      <c r="A451" s="117" t="s">
        <v>992</v>
      </c>
      <c r="B451" s="118" t="s">
        <v>491</v>
      </c>
      <c r="C451" s="249">
        <v>4</v>
      </c>
      <c r="D451" s="119" t="s">
        <v>1052</v>
      </c>
      <c r="E451" s="141"/>
      <c r="F451" s="142"/>
      <c r="G451" s="120">
        <f>SUM(E451,F451)*C451</f>
        <v>0</v>
      </c>
      <c r="H451" s="226" t="s">
        <v>79</v>
      </c>
      <c r="I451" s="226">
        <v>139</v>
      </c>
      <c r="J451" s="227" t="s">
        <v>578</v>
      </c>
      <c r="M451" s="122"/>
      <c r="N451" s="123"/>
      <c r="O451" s="123"/>
    </row>
    <row r="452" spans="1:15" x14ac:dyDescent="0.3">
      <c r="A452" s="117" t="s">
        <v>66</v>
      </c>
      <c r="B452" s="118" t="s">
        <v>492</v>
      </c>
      <c r="C452" s="249">
        <v>4</v>
      </c>
      <c r="D452" s="119" t="s">
        <v>1052</v>
      </c>
      <c r="E452" s="141"/>
      <c r="F452" s="142"/>
      <c r="G452" s="120">
        <f>SUM(E452,F452)*C452</f>
        <v>0</v>
      </c>
      <c r="H452" s="226" t="s">
        <v>32</v>
      </c>
      <c r="I452" s="226">
        <v>1619</v>
      </c>
      <c r="J452" s="227" t="s">
        <v>577</v>
      </c>
      <c r="M452" s="122"/>
      <c r="N452" s="123"/>
      <c r="O452" s="123"/>
    </row>
    <row r="453" spans="1:15" ht="27.6" x14ac:dyDescent="0.3">
      <c r="A453" s="117" t="s">
        <v>993</v>
      </c>
      <c r="B453" s="118" t="s">
        <v>494</v>
      </c>
      <c r="C453" s="249">
        <v>1</v>
      </c>
      <c r="D453" s="119" t="s">
        <v>1052</v>
      </c>
      <c r="E453" s="141"/>
      <c r="F453" s="142"/>
      <c r="G453" s="120">
        <f t="shared" ref="G453:G456" si="51">SUM(E453,F453)*C453</f>
        <v>0</v>
      </c>
      <c r="H453" s="226" t="s">
        <v>79</v>
      </c>
      <c r="I453" s="226">
        <v>140</v>
      </c>
      <c r="J453" s="227" t="s">
        <v>578</v>
      </c>
      <c r="M453" s="122"/>
      <c r="N453" s="123"/>
      <c r="O453" s="123"/>
    </row>
    <row r="454" spans="1:15" x14ac:dyDescent="0.3">
      <c r="A454" s="117" t="s">
        <v>994</v>
      </c>
      <c r="B454" s="118" t="s">
        <v>496</v>
      </c>
      <c r="C454" s="249">
        <v>1</v>
      </c>
      <c r="D454" s="119" t="s">
        <v>1052</v>
      </c>
      <c r="E454" s="141"/>
      <c r="F454" s="140" t="s">
        <v>100</v>
      </c>
      <c r="G454" s="120">
        <f t="shared" si="51"/>
        <v>0</v>
      </c>
      <c r="H454" s="226" t="s">
        <v>43</v>
      </c>
      <c r="I454" s="226" t="s">
        <v>702</v>
      </c>
      <c r="J454" s="227" t="s">
        <v>578</v>
      </c>
      <c r="M454" s="122"/>
      <c r="N454" s="123"/>
      <c r="O454" s="123"/>
    </row>
    <row r="455" spans="1:15" ht="27.6" x14ac:dyDescent="0.3">
      <c r="A455" s="117" t="s">
        <v>995</v>
      </c>
      <c r="B455" s="118" t="s">
        <v>498</v>
      </c>
      <c r="C455" s="249">
        <v>1</v>
      </c>
      <c r="D455" s="119" t="s">
        <v>1052</v>
      </c>
      <c r="E455" s="141"/>
      <c r="F455" s="142"/>
      <c r="G455" s="120">
        <f t="shared" si="51"/>
        <v>0</v>
      </c>
      <c r="H455" s="226" t="s">
        <v>32</v>
      </c>
      <c r="I455" s="226">
        <v>11247</v>
      </c>
      <c r="J455" s="227" t="s">
        <v>577</v>
      </c>
      <c r="M455" s="122"/>
      <c r="N455" s="123"/>
      <c r="O455" s="123"/>
    </row>
    <row r="456" spans="1:15" ht="27.6" x14ac:dyDescent="0.3">
      <c r="A456" s="117" t="s">
        <v>488</v>
      </c>
      <c r="B456" s="118" t="s">
        <v>996</v>
      </c>
      <c r="C456" s="249">
        <v>2700</v>
      </c>
      <c r="D456" s="119" t="s">
        <v>101</v>
      </c>
      <c r="E456" s="141"/>
      <c r="F456" s="142"/>
      <c r="G456" s="120">
        <f t="shared" si="51"/>
        <v>0</v>
      </c>
      <c r="H456" s="226" t="s">
        <v>43</v>
      </c>
      <c r="I456" s="226"/>
      <c r="J456" s="227" t="s">
        <v>959</v>
      </c>
      <c r="M456" s="122"/>
      <c r="N456" s="123"/>
      <c r="O456" s="123"/>
    </row>
    <row r="457" spans="1:15" x14ac:dyDescent="0.3">
      <c r="A457" s="117" t="s">
        <v>108</v>
      </c>
      <c r="B457" s="118" t="s">
        <v>500</v>
      </c>
      <c r="C457" s="249"/>
      <c r="D457" s="119"/>
      <c r="E457" s="139"/>
      <c r="F457" s="140"/>
      <c r="G457" s="120"/>
      <c r="H457" s="226"/>
      <c r="I457" s="226"/>
      <c r="J457" s="227"/>
      <c r="M457" s="122"/>
      <c r="N457" s="123"/>
      <c r="O457" s="123"/>
    </row>
    <row r="458" spans="1:15" x14ac:dyDescent="0.3">
      <c r="A458" s="117" t="s">
        <v>164</v>
      </c>
      <c r="B458" s="118" t="s">
        <v>501</v>
      </c>
      <c r="C458" s="249">
        <v>2</v>
      </c>
      <c r="D458" s="119" t="s">
        <v>1052</v>
      </c>
      <c r="E458" s="141"/>
      <c r="F458" s="142"/>
      <c r="G458" s="120">
        <f t="shared" ref="G458:G460" si="52">SUM(E458,F458)*C458</f>
        <v>0</v>
      </c>
      <c r="H458" s="226" t="s">
        <v>32</v>
      </c>
      <c r="I458" s="226">
        <v>98307</v>
      </c>
      <c r="J458" s="227" t="s">
        <v>577</v>
      </c>
      <c r="M458" s="122"/>
      <c r="N458" s="123"/>
      <c r="O458" s="123"/>
    </row>
    <row r="459" spans="1:15" x14ac:dyDescent="0.3">
      <c r="A459" s="117" t="s">
        <v>165</v>
      </c>
      <c r="B459" s="118" t="s">
        <v>502</v>
      </c>
      <c r="C459" s="249">
        <v>1</v>
      </c>
      <c r="D459" s="119" t="s">
        <v>1052</v>
      </c>
      <c r="E459" s="141"/>
      <c r="F459" s="142"/>
      <c r="G459" s="120">
        <f t="shared" si="52"/>
        <v>0</v>
      </c>
      <c r="H459" s="226" t="s">
        <v>32</v>
      </c>
      <c r="I459" s="226">
        <v>38104</v>
      </c>
      <c r="J459" s="227" t="s">
        <v>577</v>
      </c>
      <c r="M459" s="122"/>
      <c r="N459" s="123"/>
      <c r="O459" s="123"/>
    </row>
    <row r="460" spans="1:15" x14ac:dyDescent="0.3">
      <c r="A460" s="117" t="s">
        <v>493</v>
      </c>
      <c r="B460" s="118" t="s">
        <v>503</v>
      </c>
      <c r="C460" s="249">
        <v>133</v>
      </c>
      <c r="D460" s="119" t="s">
        <v>1052</v>
      </c>
      <c r="E460" s="141"/>
      <c r="F460" s="142"/>
      <c r="G460" s="120">
        <f t="shared" si="52"/>
        <v>0</v>
      </c>
      <c r="H460" s="226" t="s">
        <v>32</v>
      </c>
      <c r="I460" s="226">
        <v>39603</v>
      </c>
      <c r="J460" s="227" t="s">
        <v>577</v>
      </c>
      <c r="M460" s="122"/>
      <c r="N460" s="123"/>
      <c r="O460" s="123"/>
    </row>
    <row r="461" spans="1:15" ht="27.6" x14ac:dyDescent="0.3">
      <c r="A461" s="117" t="s">
        <v>495</v>
      </c>
      <c r="B461" s="118" t="s">
        <v>504</v>
      </c>
      <c r="C461" s="249">
        <v>7900</v>
      </c>
      <c r="D461" s="119" t="s">
        <v>101</v>
      </c>
      <c r="E461" s="141"/>
      <c r="F461" s="142"/>
      <c r="G461" s="120">
        <f t="shared" ref="G461:G462" si="53">SUM(E461:F461)*C461</f>
        <v>0</v>
      </c>
      <c r="H461" s="226" t="s">
        <v>43</v>
      </c>
      <c r="I461" s="226"/>
      <c r="J461" s="227" t="s">
        <v>959</v>
      </c>
      <c r="M461" s="122"/>
      <c r="N461" s="123"/>
      <c r="O461" s="123"/>
    </row>
    <row r="462" spans="1:15" ht="55.2" x14ac:dyDescent="0.3">
      <c r="A462" s="117" t="s">
        <v>497</v>
      </c>
      <c r="B462" s="118" t="s">
        <v>997</v>
      </c>
      <c r="C462" s="249">
        <v>1</v>
      </c>
      <c r="D462" s="119" t="s">
        <v>1052</v>
      </c>
      <c r="E462" s="141"/>
      <c r="F462" s="142"/>
      <c r="G462" s="120">
        <f t="shared" si="53"/>
        <v>0</v>
      </c>
      <c r="H462" s="226" t="s">
        <v>79</v>
      </c>
      <c r="I462" s="226">
        <v>32</v>
      </c>
      <c r="J462" s="227" t="s">
        <v>578</v>
      </c>
      <c r="M462" s="122"/>
      <c r="N462" s="123"/>
      <c r="O462" s="123"/>
    </row>
    <row r="463" spans="1:15" ht="55.2" x14ac:dyDescent="0.3">
      <c r="A463" s="117" t="s">
        <v>499</v>
      </c>
      <c r="B463" s="118" t="s">
        <v>998</v>
      </c>
      <c r="C463" s="249">
        <v>1</v>
      </c>
      <c r="D463" s="119" t="s">
        <v>1052</v>
      </c>
      <c r="E463" s="141"/>
      <c r="F463" s="142"/>
      <c r="G463" s="120">
        <f t="shared" ref="G463" si="54">SUM(E463:F463)*C463</f>
        <v>0</v>
      </c>
      <c r="H463" s="226" t="s">
        <v>79</v>
      </c>
      <c r="I463" s="226">
        <v>32</v>
      </c>
      <c r="J463" s="227" t="s">
        <v>578</v>
      </c>
      <c r="M463" s="122"/>
      <c r="N463" s="123"/>
      <c r="O463" s="123"/>
    </row>
    <row r="464" spans="1:15" ht="27.6" x14ac:dyDescent="0.3">
      <c r="A464" s="117" t="s">
        <v>999</v>
      </c>
      <c r="B464" s="118" t="s">
        <v>505</v>
      </c>
      <c r="C464" s="249">
        <v>6</v>
      </c>
      <c r="D464" s="119" t="s">
        <v>1052</v>
      </c>
      <c r="E464" s="141"/>
      <c r="F464" s="142"/>
      <c r="G464" s="120">
        <f t="shared" ref="G464:G478" si="55">SUM(E464,F464)*C464</f>
        <v>0</v>
      </c>
      <c r="H464" s="226" t="s">
        <v>32</v>
      </c>
      <c r="I464" s="226">
        <v>98302</v>
      </c>
      <c r="J464" s="227" t="s">
        <v>577</v>
      </c>
      <c r="M464" s="122"/>
      <c r="N464" s="123"/>
      <c r="O464" s="123"/>
    </row>
    <row r="465" spans="1:15" x14ac:dyDescent="0.3">
      <c r="A465" s="117" t="s">
        <v>1000</v>
      </c>
      <c r="B465" s="118" t="s">
        <v>1001</v>
      </c>
      <c r="C465" s="249">
        <v>1</v>
      </c>
      <c r="D465" s="119" t="s">
        <v>1052</v>
      </c>
      <c r="E465" s="141"/>
      <c r="F465" s="142"/>
      <c r="G465" s="120">
        <f>(E465+F465)*C465</f>
        <v>0</v>
      </c>
      <c r="H465" s="226"/>
      <c r="I465" s="226"/>
      <c r="J465" s="227"/>
      <c r="M465" s="122"/>
      <c r="N465" s="123"/>
      <c r="O465" s="123"/>
    </row>
    <row r="466" spans="1:15" ht="27.6" x14ac:dyDescent="0.3">
      <c r="A466" s="117" t="s">
        <v>1002</v>
      </c>
      <c r="B466" s="118" t="s">
        <v>1003</v>
      </c>
      <c r="C466" s="249">
        <v>1</v>
      </c>
      <c r="D466" s="119" t="s">
        <v>1052</v>
      </c>
      <c r="E466" s="141"/>
      <c r="F466" s="142"/>
      <c r="G466" s="120">
        <f>SUM(E466:F466)*C466</f>
        <v>0</v>
      </c>
      <c r="H466" s="226"/>
      <c r="I466" s="226"/>
      <c r="J466" s="227"/>
      <c r="M466" s="122"/>
      <c r="N466" s="123"/>
      <c r="O466" s="123"/>
    </row>
    <row r="467" spans="1:15" ht="27.6" x14ac:dyDescent="0.3">
      <c r="A467" s="117" t="s">
        <v>1004</v>
      </c>
      <c r="B467" s="118" t="s">
        <v>1005</v>
      </c>
      <c r="C467" s="249">
        <v>6</v>
      </c>
      <c r="D467" s="119" t="s">
        <v>1052</v>
      </c>
      <c r="E467" s="141"/>
      <c r="F467" s="140" t="s">
        <v>100</v>
      </c>
      <c r="G467" s="120">
        <f>SUM(E467:F467)*C467</f>
        <v>0</v>
      </c>
      <c r="H467" s="226"/>
      <c r="I467" s="226"/>
      <c r="J467" s="227"/>
      <c r="M467" s="122"/>
      <c r="N467" s="123"/>
      <c r="O467" s="123"/>
    </row>
    <row r="468" spans="1:15" x14ac:dyDescent="0.3">
      <c r="A468" s="117" t="s">
        <v>1006</v>
      </c>
      <c r="B468" s="118" t="s">
        <v>645</v>
      </c>
      <c r="C468" s="249">
        <v>50</v>
      </c>
      <c r="D468" s="119" t="s">
        <v>1052</v>
      </c>
      <c r="E468" s="141"/>
      <c r="F468" s="140" t="s">
        <v>100</v>
      </c>
      <c r="G468" s="120">
        <f t="shared" si="55"/>
        <v>0</v>
      </c>
      <c r="H468" s="226" t="s">
        <v>32</v>
      </c>
      <c r="I468" s="226">
        <v>39605</v>
      </c>
      <c r="J468" s="227" t="s">
        <v>577</v>
      </c>
      <c r="M468" s="122"/>
      <c r="N468" s="123"/>
      <c r="O468" s="123"/>
    </row>
    <row r="469" spans="1:15" x14ac:dyDescent="0.3">
      <c r="A469" s="117" t="s">
        <v>1007</v>
      </c>
      <c r="B469" s="118" t="s">
        <v>646</v>
      </c>
      <c r="C469" s="249">
        <v>60</v>
      </c>
      <c r="D469" s="119" t="s">
        <v>1052</v>
      </c>
      <c r="E469" s="141"/>
      <c r="F469" s="140" t="s">
        <v>100</v>
      </c>
      <c r="G469" s="120">
        <f t="shared" si="55"/>
        <v>0</v>
      </c>
      <c r="H469" s="226" t="s">
        <v>32</v>
      </c>
      <c r="I469" s="226">
        <v>39604</v>
      </c>
      <c r="J469" s="227" t="s">
        <v>577</v>
      </c>
      <c r="M469" s="122"/>
      <c r="N469" s="123"/>
      <c r="O469" s="123"/>
    </row>
    <row r="470" spans="1:15" ht="27.6" x14ac:dyDescent="0.3">
      <c r="A470" s="117" t="s">
        <v>1008</v>
      </c>
      <c r="B470" s="118" t="s">
        <v>506</v>
      </c>
      <c r="C470" s="249">
        <v>11</v>
      </c>
      <c r="D470" s="119" t="s">
        <v>1052</v>
      </c>
      <c r="E470" s="141"/>
      <c r="F470" s="140" t="s">
        <v>100</v>
      </c>
      <c r="G470" s="120">
        <f t="shared" si="55"/>
        <v>0</v>
      </c>
      <c r="H470" s="226" t="s">
        <v>43</v>
      </c>
      <c r="I470" s="226" t="s">
        <v>677</v>
      </c>
      <c r="J470" s="227" t="s">
        <v>578</v>
      </c>
      <c r="M470" s="122"/>
      <c r="N470" s="123"/>
      <c r="O470" s="123"/>
    </row>
    <row r="471" spans="1:15" x14ac:dyDescent="0.3">
      <c r="A471" s="117" t="s">
        <v>1009</v>
      </c>
      <c r="B471" s="118" t="s">
        <v>1010</v>
      </c>
      <c r="C471" s="249">
        <v>60</v>
      </c>
      <c r="D471" s="119" t="s">
        <v>1052</v>
      </c>
      <c r="E471" s="143" t="s">
        <v>100</v>
      </c>
      <c r="F471" s="142"/>
      <c r="G471" s="120">
        <f t="shared" si="55"/>
        <v>0</v>
      </c>
      <c r="H471" s="226" t="s">
        <v>43</v>
      </c>
      <c r="I471" s="226"/>
      <c r="J471" s="227"/>
      <c r="K471" s="108"/>
      <c r="M471" s="122"/>
      <c r="N471" s="123"/>
      <c r="O471" s="123"/>
    </row>
    <row r="472" spans="1:15" ht="27.6" x14ac:dyDescent="0.3">
      <c r="A472" s="117" t="s">
        <v>1011</v>
      </c>
      <c r="B472" s="118" t="s">
        <v>735</v>
      </c>
      <c r="C472" s="249">
        <v>4</v>
      </c>
      <c r="D472" s="119" t="s">
        <v>912</v>
      </c>
      <c r="E472" s="141"/>
      <c r="F472" s="142"/>
      <c r="G472" s="120">
        <f t="shared" si="55"/>
        <v>0</v>
      </c>
      <c r="H472" s="226" t="s">
        <v>43</v>
      </c>
      <c r="I472" s="226"/>
      <c r="J472" s="227"/>
      <c r="M472" s="122"/>
      <c r="N472" s="123"/>
      <c r="O472" s="123"/>
    </row>
    <row r="473" spans="1:15" x14ac:dyDescent="0.3">
      <c r="A473" s="147" t="s">
        <v>919</v>
      </c>
      <c r="B473" s="148" t="s">
        <v>1022</v>
      </c>
      <c r="C473" s="249"/>
      <c r="D473" s="119"/>
      <c r="E473" s="139"/>
      <c r="F473" s="140"/>
      <c r="G473" s="120"/>
      <c r="H473" s="226"/>
      <c r="I473" s="226"/>
      <c r="J473" s="227"/>
      <c r="M473" s="122"/>
      <c r="N473" s="123"/>
      <c r="O473" s="123"/>
    </row>
    <row r="474" spans="1:15" x14ac:dyDescent="0.3">
      <c r="A474" s="117" t="s">
        <v>2</v>
      </c>
      <c r="B474" s="118" t="s">
        <v>508</v>
      </c>
      <c r="C474" s="249"/>
      <c r="D474" s="119"/>
      <c r="E474" s="139"/>
      <c r="F474" s="140"/>
      <c r="G474" s="120"/>
      <c r="H474" s="226"/>
      <c r="I474" s="226"/>
      <c r="J474" s="227"/>
      <c r="K474" s="209">
        <f>SUM(G475:G485)</f>
        <v>0</v>
      </c>
      <c r="M474" s="122"/>
      <c r="N474" s="123"/>
      <c r="O474" s="123"/>
    </row>
    <row r="475" spans="1:15" ht="27.6" x14ac:dyDescent="0.3">
      <c r="A475" s="117" t="s">
        <v>3</v>
      </c>
      <c r="B475" s="118" t="s">
        <v>504</v>
      </c>
      <c r="C475" s="249">
        <v>1500</v>
      </c>
      <c r="D475" s="119" t="s">
        <v>101</v>
      </c>
      <c r="E475" s="141"/>
      <c r="F475" s="142"/>
      <c r="G475" s="120">
        <f>SUM(E475:F475)*C475</f>
        <v>0</v>
      </c>
      <c r="H475" s="226" t="s">
        <v>43</v>
      </c>
      <c r="I475" s="226"/>
      <c r="J475" s="227" t="s">
        <v>959</v>
      </c>
      <c r="M475" s="122"/>
      <c r="N475" s="123"/>
      <c r="O475" s="123"/>
    </row>
    <row r="476" spans="1:15" ht="41.4" x14ac:dyDescent="0.3">
      <c r="A476" s="117" t="s">
        <v>190</v>
      </c>
      <c r="B476" s="118" t="s">
        <v>509</v>
      </c>
      <c r="C476" s="249">
        <v>40</v>
      </c>
      <c r="D476" s="119" t="s">
        <v>101</v>
      </c>
      <c r="E476" s="141"/>
      <c r="F476" s="142"/>
      <c r="G476" s="120">
        <f t="shared" si="55"/>
        <v>0</v>
      </c>
      <c r="H476" s="226" t="s">
        <v>32</v>
      </c>
      <c r="I476" s="226">
        <v>98268</v>
      </c>
      <c r="J476" s="227" t="s">
        <v>577</v>
      </c>
      <c r="M476" s="122"/>
      <c r="N476" s="123"/>
      <c r="O476" s="123"/>
    </row>
    <row r="477" spans="1:15" ht="41.4" x14ac:dyDescent="0.3">
      <c r="A477" s="117" t="s">
        <v>510</v>
      </c>
      <c r="B477" s="118" t="s">
        <v>511</v>
      </c>
      <c r="C477" s="249">
        <v>35</v>
      </c>
      <c r="D477" s="119" t="s">
        <v>101</v>
      </c>
      <c r="E477" s="141"/>
      <c r="F477" s="142"/>
      <c r="G477" s="120">
        <f t="shared" si="55"/>
        <v>0</v>
      </c>
      <c r="H477" s="226" t="s">
        <v>32</v>
      </c>
      <c r="I477" s="226">
        <v>98267</v>
      </c>
      <c r="J477" s="227" t="s">
        <v>577</v>
      </c>
      <c r="M477" s="122"/>
      <c r="N477" s="123"/>
      <c r="O477" s="123"/>
    </row>
    <row r="478" spans="1:15" x14ac:dyDescent="0.3">
      <c r="A478" s="117" t="s">
        <v>512</v>
      </c>
      <c r="B478" s="118" t="s">
        <v>736</v>
      </c>
      <c r="C478" s="249">
        <v>3</v>
      </c>
      <c r="D478" s="119" t="s">
        <v>1052</v>
      </c>
      <c r="E478" s="141"/>
      <c r="F478" s="142"/>
      <c r="G478" s="120">
        <f t="shared" si="55"/>
        <v>0</v>
      </c>
      <c r="H478" s="226" t="s">
        <v>32</v>
      </c>
      <c r="I478" s="226">
        <v>98267</v>
      </c>
      <c r="J478" s="227" t="s">
        <v>577</v>
      </c>
      <c r="M478" s="122"/>
      <c r="N478" s="123"/>
      <c r="O478" s="123"/>
    </row>
    <row r="479" spans="1:15" x14ac:dyDescent="0.3">
      <c r="A479" s="117" t="s">
        <v>27</v>
      </c>
      <c r="B479" s="118" t="s">
        <v>513</v>
      </c>
      <c r="C479" s="249"/>
      <c r="D479" s="119"/>
      <c r="E479" s="139"/>
      <c r="F479" s="140"/>
      <c r="G479" s="120"/>
      <c r="H479" s="226"/>
      <c r="I479" s="226"/>
      <c r="J479" s="227"/>
      <c r="M479" s="122"/>
      <c r="N479" s="123"/>
      <c r="O479" s="123"/>
    </row>
    <row r="480" spans="1:15" x14ac:dyDescent="0.3">
      <c r="A480" s="117" t="s">
        <v>514</v>
      </c>
      <c r="B480" s="118" t="s">
        <v>515</v>
      </c>
      <c r="C480" s="249">
        <v>5</v>
      </c>
      <c r="D480" s="119" t="s">
        <v>1052</v>
      </c>
      <c r="E480" s="141"/>
      <c r="F480" s="140" t="s">
        <v>100</v>
      </c>
      <c r="G480" s="120">
        <f t="shared" ref="G480:G481" si="56">SUM(E480,F480)*C480</f>
        <v>0</v>
      </c>
      <c r="H480" s="226" t="s">
        <v>43</v>
      </c>
      <c r="I480" s="226" t="s">
        <v>678</v>
      </c>
      <c r="J480" s="227"/>
      <c r="M480" s="122"/>
      <c r="N480" s="123"/>
      <c r="O480" s="123"/>
    </row>
    <row r="481" spans="1:15" x14ac:dyDescent="0.3">
      <c r="A481" s="117" t="s">
        <v>516</v>
      </c>
      <c r="B481" s="118" t="s">
        <v>517</v>
      </c>
      <c r="C481" s="249">
        <v>2</v>
      </c>
      <c r="D481" s="119" t="s">
        <v>1052</v>
      </c>
      <c r="E481" s="141"/>
      <c r="F481" s="140" t="s">
        <v>100</v>
      </c>
      <c r="G481" s="120">
        <f t="shared" si="56"/>
        <v>0</v>
      </c>
      <c r="H481" s="226" t="s">
        <v>43</v>
      </c>
      <c r="I481" s="226" t="s">
        <v>679</v>
      </c>
      <c r="J481" s="227"/>
      <c r="M481" s="122"/>
      <c r="N481" s="123"/>
      <c r="O481" s="123"/>
    </row>
    <row r="482" spans="1:15" x14ac:dyDescent="0.3">
      <c r="A482" s="117" t="s">
        <v>518</v>
      </c>
      <c r="B482" s="118" t="s">
        <v>519</v>
      </c>
      <c r="C482" s="249">
        <v>20</v>
      </c>
      <c r="D482" s="119" t="s">
        <v>1052</v>
      </c>
      <c r="E482" s="141"/>
      <c r="F482" s="140" t="s">
        <v>100</v>
      </c>
      <c r="G482" s="120">
        <f t="shared" ref="G482:G485" si="57">SUM(E482:F482)*C482</f>
        <v>0</v>
      </c>
      <c r="H482" s="226" t="s">
        <v>43</v>
      </c>
      <c r="I482" s="226" t="s">
        <v>680</v>
      </c>
      <c r="J482" s="227"/>
      <c r="M482" s="122"/>
      <c r="N482" s="123"/>
      <c r="O482" s="123"/>
    </row>
    <row r="483" spans="1:15" x14ac:dyDescent="0.3">
      <c r="A483" s="117" t="s">
        <v>520</v>
      </c>
      <c r="B483" s="118" t="s">
        <v>521</v>
      </c>
      <c r="C483" s="249">
        <v>2</v>
      </c>
      <c r="D483" s="119" t="s">
        <v>1052</v>
      </c>
      <c r="E483" s="141"/>
      <c r="F483" s="140" t="s">
        <v>100</v>
      </c>
      <c r="G483" s="120">
        <f t="shared" si="57"/>
        <v>0</v>
      </c>
      <c r="H483" s="226" t="s">
        <v>43</v>
      </c>
      <c r="I483" s="226" t="s">
        <v>681</v>
      </c>
      <c r="J483" s="227"/>
      <c r="M483" s="122"/>
      <c r="N483" s="123"/>
      <c r="O483" s="123"/>
    </row>
    <row r="484" spans="1:15" x14ac:dyDescent="0.3">
      <c r="A484" s="117" t="s">
        <v>115</v>
      </c>
      <c r="B484" s="118" t="s">
        <v>149</v>
      </c>
      <c r="C484" s="249"/>
      <c r="D484" s="119"/>
      <c r="E484" s="139"/>
      <c r="F484" s="140"/>
      <c r="G484" s="120"/>
      <c r="H484" s="226"/>
      <c r="I484" s="226"/>
      <c r="J484" s="227"/>
      <c r="M484" s="122"/>
      <c r="N484" s="123"/>
      <c r="O484" s="123"/>
    </row>
    <row r="485" spans="1:15" x14ac:dyDescent="0.3">
      <c r="A485" s="117" t="s">
        <v>522</v>
      </c>
      <c r="B485" s="118" t="s">
        <v>523</v>
      </c>
      <c r="C485" s="249">
        <v>1</v>
      </c>
      <c r="D485" s="119" t="s">
        <v>1052</v>
      </c>
      <c r="E485" s="141"/>
      <c r="F485" s="142"/>
      <c r="G485" s="120">
        <f t="shared" si="57"/>
        <v>0</v>
      </c>
      <c r="H485" s="226" t="s">
        <v>32</v>
      </c>
      <c r="I485" s="226">
        <v>100562</v>
      </c>
      <c r="J485" s="227" t="s">
        <v>577</v>
      </c>
      <c r="M485" s="122"/>
      <c r="N485" s="123"/>
      <c r="O485" s="123"/>
    </row>
    <row r="486" spans="1:15" x14ac:dyDescent="0.3">
      <c r="A486" s="147" t="s">
        <v>921</v>
      </c>
      <c r="B486" s="148" t="s">
        <v>1023</v>
      </c>
      <c r="C486" s="249"/>
      <c r="D486" s="119"/>
      <c r="E486" s="139"/>
      <c r="F486" s="140"/>
      <c r="G486" s="120"/>
      <c r="H486" s="121"/>
      <c r="I486" s="121"/>
      <c r="J486" s="203"/>
      <c r="K486" s="209">
        <f>SUM(G488:G511)</f>
        <v>0</v>
      </c>
      <c r="M486" s="122"/>
      <c r="N486" s="123"/>
      <c r="O486" s="123"/>
    </row>
    <row r="487" spans="1:15" x14ac:dyDescent="0.3">
      <c r="A487" s="117" t="s">
        <v>4</v>
      </c>
      <c r="B487" s="118" t="s">
        <v>525</v>
      </c>
      <c r="C487" s="120"/>
      <c r="D487" s="118"/>
      <c r="E487" s="139"/>
      <c r="F487" s="140"/>
      <c r="G487" s="120"/>
      <c r="H487" s="227"/>
      <c r="I487" s="227"/>
      <c r="J487" s="227"/>
      <c r="M487" s="122"/>
      <c r="N487" s="123"/>
      <c r="O487" s="123"/>
    </row>
    <row r="488" spans="1:15" ht="41.4" x14ac:dyDescent="0.3">
      <c r="A488" s="117" t="s">
        <v>329</v>
      </c>
      <c r="B488" s="118" t="s">
        <v>737</v>
      </c>
      <c r="C488" s="249">
        <v>1</v>
      </c>
      <c r="D488" s="119" t="s">
        <v>1052</v>
      </c>
      <c r="E488" s="141"/>
      <c r="F488" s="142"/>
      <c r="G488" s="120">
        <f t="shared" ref="G488:G498" si="58">SUM(E488:F488)*C488</f>
        <v>0</v>
      </c>
      <c r="H488" s="227" t="s">
        <v>32</v>
      </c>
      <c r="I488" s="227">
        <v>93662</v>
      </c>
      <c r="J488" s="227" t="s">
        <v>577</v>
      </c>
      <c r="M488" s="122"/>
      <c r="N488" s="123"/>
      <c r="O488" s="123"/>
    </row>
    <row r="489" spans="1:15" ht="27.6" x14ac:dyDescent="0.3">
      <c r="A489" s="117" t="s">
        <v>330</v>
      </c>
      <c r="B489" s="118" t="s">
        <v>738</v>
      </c>
      <c r="C489" s="249">
        <v>1</v>
      </c>
      <c r="D489" s="119" t="s">
        <v>1052</v>
      </c>
      <c r="E489" s="141"/>
      <c r="F489" s="142"/>
      <c r="G489" s="120">
        <f t="shared" si="58"/>
        <v>0</v>
      </c>
      <c r="H489" s="227" t="s">
        <v>32</v>
      </c>
      <c r="I489" s="227" t="s">
        <v>40</v>
      </c>
      <c r="J489" s="227" t="s">
        <v>577</v>
      </c>
      <c r="M489" s="122"/>
      <c r="N489" s="123"/>
      <c r="O489" s="123"/>
    </row>
    <row r="490" spans="1:15" x14ac:dyDescent="0.3">
      <c r="A490" s="117" t="s">
        <v>331</v>
      </c>
      <c r="B490" s="118" t="s">
        <v>526</v>
      </c>
      <c r="C490" s="249">
        <v>85</v>
      </c>
      <c r="D490" s="119" t="s">
        <v>101</v>
      </c>
      <c r="E490" s="141"/>
      <c r="F490" s="142"/>
      <c r="G490" s="120">
        <f t="shared" si="58"/>
        <v>0</v>
      </c>
      <c r="H490" s="227" t="s">
        <v>32</v>
      </c>
      <c r="I490" s="227">
        <v>95746</v>
      </c>
      <c r="J490" s="227" t="s">
        <v>577</v>
      </c>
      <c r="M490" s="122"/>
      <c r="N490" s="123"/>
      <c r="O490" s="123"/>
    </row>
    <row r="491" spans="1:15" ht="27.6" x14ac:dyDescent="0.3">
      <c r="A491" s="117" t="s">
        <v>332</v>
      </c>
      <c r="B491" s="118" t="s">
        <v>489</v>
      </c>
      <c r="C491" s="249">
        <v>80</v>
      </c>
      <c r="D491" s="119" t="s">
        <v>1052</v>
      </c>
      <c r="E491" s="141"/>
      <c r="F491" s="142"/>
      <c r="G491" s="120">
        <f t="shared" si="58"/>
        <v>0</v>
      </c>
      <c r="H491" s="227" t="s">
        <v>32</v>
      </c>
      <c r="I491" s="227">
        <v>98295</v>
      </c>
      <c r="J491" s="227" t="s">
        <v>577</v>
      </c>
      <c r="M491" s="122"/>
      <c r="N491" s="123"/>
      <c r="O491" s="123"/>
    </row>
    <row r="492" spans="1:15" ht="27.6" x14ac:dyDescent="0.3">
      <c r="A492" s="117" t="s">
        <v>333</v>
      </c>
      <c r="B492" s="118" t="s">
        <v>504</v>
      </c>
      <c r="C492" s="249">
        <v>130</v>
      </c>
      <c r="D492" s="119" t="s">
        <v>101</v>
      </c>
      <c r="E492" s="141"/>
      <c r="F492" s="142"/>
      <c r="G492" s="120">
        <f t="shared" si="58"/>
        <v>0</v>
      </c>
      <c r="H492" s="227" t="s">
        <v>32</v>
      </c>
      <c r="I492" s="227">
        <v>98296</v>
      </c>
      <c r="J492" s="227" t="s">
        <v>577</v>
      </c>
      <c r="M492" s="122"/>
      <c r="N492" s="123"/>
      <c r="O492" s="123"/>
    </row>
    <row r="493" spans="1:15" ht="27.6" x14ac:dyDescent="0.3">
      <c r="A493" s="117" t="s">
        <v>334</v>
      </c>
      <c r="B493" s="118" t="s">
        <v>1024</v>
      </c>
      <c r="C493" s="249">
        <v>4100</v>
      </c>
      <c r="D493" s="119" t="s">
        <v>101</v>
      </c>
      <c r="E493" s="141"/>
      <c r="F493" s="142"/>
      <c r="G493" s="120">
        <f t="shared" si="58"/>
        <v>0</v>
      </c>
      <c r="H493" s="227" t="s">
        <v>32</v>
      </c>
      <c r="I493" s="227">
        <v>98265</v>
      </c>
      <c r="J493" s="227" t="s">
        <v>577</v>
      </c>
      <c r="M493" s="122"/>
      <c r="N493" s="123"/>
      <c r="O493" s="123"/>
    </row>
    <row r="494" spans="1:15" ht="27.6" x14ac:dyDescent="0.3">
      <c r="A494" s="117" t="s">
        <v>335</v>
      </c>
      <c r="B494" s="118" t="s">
        <v>891</v>
      </c>
      <c r="C494" s="249">
        <v>25</v>
      </c>
      <c r="D494" s="119" t="s">
        <v>101</v>
      </c>
      <c r="E494" s="141"/>
      <c r="F494" s="142"/>
      <c r="G494" s="120">
        <f t="shared" si="58"/>
        <v>0</v>
      </c>
      <c r="H494" s="227" t="s">
        <v>79</v>
      </c>
      <c r="I494" s="227">
        <v>31</v>
      </c>
      <c r="J494" s="227" t="s">
        <v>578</v>
      </c>
      <c r="M494" s="122"/>
      <c r="N494" s="123"/>
      <c r="O494" s="123"/>
    </row>
    <row r="495" spans="1:15" x14ac:dyDescent="0.3">
      <c r="A495" s="117" t="s">
        <v>527</v>
      </c>
      <c r="B495" s="118" t="s">
        <v>739</v>
      </c>
      <c r="C495" s="249">
        <v>18</v>
      </c>
      <c r="D495" s="119" t="s">
        <v>1052</v>
      </c>
      <c r="E495" s="141"/>
      <c r="F495" s="142"/>
      <c r="G495" s="120">
        <f t="shared" si="58"/>
        <v>0</v>
      </c>
      <c r="H495" s="227" t="s">
        <v>79</v>
      </c>
      <c r="I495" s="227">
        <v>133</v>
      </c>
      <c r="J495" s="227" t="s">
        <v>578</v>
      </c>
      <c r="M495" s="122"/>
      <c r="N495" s="123"/>
      <c r="O495" s="123"/>
    </row>
    <row r="496" spans="1:15" ht="27.6" x14ac:dyDescent="0.3">
      <c r="A496" s="117" t="s">
        <v>528</v>
      </c>
      <c r="B496" s="118" t="s">
        <v>740</v>
      </c>
      <c r="C496" s="249">
        <v>18</v>
      </c>
      <c r="D496" s="119" t="s">
        <v>1052</v>
      </c>
      <c r="E496" s="141"/>
      <c r="F496" s="142"/>
      <c r="G496" s="120">
        <f t="shared" si="58"/>
        <v>0</v>
      </c>
      <c r="H496" s="227" t="s">
        <v>79</v>
      </c>
      <c r="I496" s="227">
        <v>134</v>
      </c>
      <c r="J496" s="227" t="s">
        <v>578</v>
      </c>
      <c r="M496" s="122"/>
      <c r="N496" s="123"/>
      <c r="O496" s="123"/>
    </row>
    <row r="497" spans="1:15" x14ac:dyDescent="0.3">
      <c r="A497" s="117" t="s">
        <v>529</v>
      </c>
      <c r="B497" s="118" t="s">
        <v>725</v>
      </c>
      <c r="C497" s="249">
        <v>36</v>
      </c>
      <c r="D497" s="119" t="s">
        <v>1052</v>
      </c>
      <c r="E497" s="141"/>
      <c r="F497" s="142"/>
      <c r="G497" s="120">
        <f t="shared" si="58"/>
        <v>0</v>
      </c>
      <c r="H497" s="227" t="s">
        <v>79</v>
      </c>
      <c r="I497" s="227">
        <v>135</v>
      </c>
      <c r="J497" s="227" t="s">
        <v>578</v>
      </c>
      <c r="M497" s="122"/>
      <c r="N497" s="123"/>
      <c r="O497" s="123"/>
    </row>
    <row r="498" spans="1:15" x14ac:dyDescent="0.3">
      <c r="A498" s="117" t="s">
        <v>530</v>
      </c>
      <c r="B498" s="118" t="s">
        <v>741</v>
      </c>
      <c r="C498" s="249">
        <v>18</v>
      </c>
      <c r="D498" s="119" t="s">
        <v>1052</v>
      </c>
      <c r="E498" s="141"/>
      <c r="F498" s="142"/>
      <c r="G498" s="120">
        <f t="shared" si="58"/>
        <v>0</v>
      </c>
      <c r="H498" s="227" t="s">
        <v>79</v>
      </c>
      <c r="I498" s="227">
        <v>142</v>
      </c>
      <c r="J498" s="227" t="s">
        <v>578</v>
      </c>
      <c r="M498" s="122"/>
      <c r="N498" s="123"/>
      <c r="O498" s="123"/>
    </row>
    <row r="499" spans="1:15" x14ac:dyDescent="0.3">
      <c r="A499" s="117" t="s">
        <v>28</v>
      </c>
      <c r="B499" s="118" t="s">
        <v>531</v>
      </c>
      <c r="C499" s="249"/>
      <c r="D499" s="119"/>
      <c r="E499" s="139"/>
      <c r="F499" s="140"/>
      <c r="G499" s="120"/>
      <c r="H499" s="227"/>
      <c r="I499" s="227"/>
      <c r="J499" s="227"/>
      <c r="M499" s="122"/>
      <c r="N499" s="123"/>
      <c r="O499" s="123"/>
    </row>
    <row r="500" spans="1:15" ht="41.4" x14ac:dyDescent="0.3">
      <c r="A500" s="117" t="s">
        <v>336</v>
      </c>
      <c r="B500" s="118" t="s">
        <v>742</v>
      </c>
      <c r="C500" s="249">
        <v>1</v>
      </c>
      <c r="D500" s="119" t="s">
        <v>1052</v>
      </c>
      <c r="E500" s="141"/>
      <c r="F500" s="142"/>
      <c r="G500" s="120">
        <f t="shared" ref="G500:G511" si="59">SUM(E500,F500)*C500</f>
        <v>0</v>
      </c>
      <c r="H500" s="227" t="s">
        <v>79</v>
      </c>
      <c r="I500" s="227">
        <v>33</v>
      </c>
      <c r="J500" s="227" t="s">
        <v>676</v>
      </c>
      <c r="M500" s="122"/>
      <c r="N500" s="123"/>
      <c r="O500" s="123"/>
    </row>
    <row r="501" spans="1:15" x14ac:dyDescent="0.3">
      <c r="A501" s="117" t="s">
        <v>532</v>
      </c>
      <c r="B501" s="118" t="s">
        <v>533</v>
      </c>
      <c r="C501" s="249">
        <v>35</v>
      </c>
      <c r="D501" s="119" t="s">
        <v>101</v>
      </c>
      <c r="E501" s="141"/>
      <c r="F501" s="142"/>
      <c r="G501" s="120">
        <f>SUM(E501,F501)*C501</f>
        <v>0</v>
      </c>
      <c r="H501" s="227" t="s">
        <v>32</v>
      </c>
      <c r="I501" s="227">
        <v>95746</v>
      </c>
      <c r="J501" s="227" t="s">
        <v>577</v>
      </c>
      <c r="M501" s="122"/>
      <c r="N501" s="123"/>
      <c r="O501" s="123"/>
    </row>
    <row r="502" spans="1:15" ht="27.6" x14ac:dyDescent="0.3">
      <c r="A502" s="117" t="s">
        <v>337</v>
      </c>
      <c r="B502" s="118" t="s">
        <v>534</v>
      </c>
      <c r="C502" s="249">
        <v>22</v>
      </c>
      <c r="D502" s="119" t="s">
        <v>1052</v>
      </c>
      <c r="E502" s="141"/>
      <c r="F502" s="142"/>
      <c r="G502" s="120">
        <f t="shared" si="59"/>
        <v>0</v>
      </c>
      <c r="H502" s="227" t="s">
        <v>32</v>
      </c>
      <c r="I502" s="227">
        <v>95802</v>
      </c>
      <c r="J502" s="227" t="s">
        <v>577</v>
      </c>
      <c r="M502" s="122"/>
      <c r="N502" s="123"/>
      <c r="O502" s="123"/>
    </row>
    <row r="503" spans="1:15" ht="27.6" x14ac:dyDescent="0.3">
      <c r="A503" s="117" t="s">
        <v>535</v>
      </c>
      <c r="B503" s="118" t="s">
        <v>536</v>
      </c>
      <c r="C503" s="249">
        <v>960</v>
      </c>
      <c r="D503" s="119" t="s">
        <v>101</v>
      </c>
      <c r="E503" s="141"/>
      <c r="F503" s="142"/>
      <c r="G503" s="120">
        <f t="shared" si="59"/>
        <v>0</v>
      </c>
      <c r="H503" s="227" t="s">
        <v>32</v>
      </c>
      <c r="I503" s="227">
        <v>98296</v>
      </c>
      <c r="J503" s="227" t="s">
        <v>577</v>
      </c>
      <c r="M503" s="122"/>
      <c r="N503" s="123"/>
      <c r="O503" s="123"/>
    </row>
    <row r="504" spans="1:15" ht="27.6" x14ac:dyDescent="0.3">
      <c r="A504" s="117" t="s">
        <v>338</v>
      </c>
      <c r="B504" s="118" t="s">
        <v>537</v>
      </c>
      <c r="C504" s="249">
        <v>44</v>
      </c>
      <c r="D504" s="119" t="s">
        <v>1052</v>
      </c>
      <c r="E504" s="141"/>
      <c r="F504" s="142"/>
      <c r="G504" s="120">
        <f t="shared" si="59"/>
        <v>0</v>
      </c>
      <c r="H504" s="227" t="s">
        <v>32</v>
      </c>
      <c r="I504" s="227">
        <v>98301</v>
      </c>
      <c r="J504" s="227" t="s">
        <v>577</v>
      </c>
      <c r="M504" s="122"/>
      <c r="N504" s="123"/>
      <c r="O504" s="123"/>
    </row>
    <row r="505" spans="1:15" x14ac:dyDescent="0.3">
      <c r="A505" s="117" t="s">
        <v>339</v>
      </c>
      <c r="B505" s="118" t="s">
        <v>538</v>
      </c>
      <c r="C505" s="249">
        <v>1</v>
      </c>
      <c r="D505" s="119" t="s">
        <v>1052</v>
      </c>
      <c r="E505" s="141"/>
      <c r="F505" s="142"/>
      <c r="G505" s="120">
        <f t="shared" si="59"/>
        <v>0</v>
      </c>
      <c r="H505" s="227" t="s">
        <v>32</v>
      </c>
      <c r="I505" s="227">
        <v>98302</v>
      </c>
      <c r="J505" s="227" t="s">
        <v>577</v>
      </c>
      <c r="M505" s="122"/>
      <c r="N505" s="123"/>
      <c r="O505" s="123"/>
    </row>
    <row r="506" spans="1:15" x14ac:dyDescent="0.3">
      <c r="A506" s="117" t="s">
        <v>340</v>
      </c>
      <c r="B506" s="118" t="s">
        <v>747</v>
      </c>
      <c r="C506" s="249">
        <v>22</v>
      </c>
      <c r="D506" s="119" t="s">
        <v>1052</v>
      </c>
      <c r="E506" s="143" t="s">
        <v>100</v>
      </c>
      <c r="F506" s="142"/>
      <c r="G506" s="120">
        <f t="shared" si="59"/>
        <v>0</v>
      </c>
      <c r="H506" s="227" t="s">
        <v>43</v>
      </c>
      <c r="I506" s="227"/>
      <c r="J506" s="227"/>
      <c r="M506" s="122"/>
      <c r="N506" s="123"/>
      <c r="O506" s="123"/>
    </row>
    <row r="507" spans="1:15" ht="27.6" x14ac:dyDescent="0.3">
      <c r="A507" s="117" t="s">
        <v>539</v>
      </c>
      <c r="B507" s="118" t="s">
        <v>506</v>
      </c>
      <c r="C507" s="249">
        <v>2</v>
      </c>
      <c r="D507" s="119" t="s">
        <v>1052</v>
      </c>
      <c r="E507" s="141"/>
      <c r="F507" s="140" t="s">
        <v>100</v>
      </c>
      <c r="G507" s="120">
        <f t="shared" si="59"/>
        <v>0</v>
      </c>
      <c r="H507" s="227" t="str">
        <f>H471</f>
        <v>COTAÇÃO</v>
      </c>
      <c r="I507" s="227">
        <f t="shared" ref="I507:J507" si="60">I471</f>
        <v>0</v>
      </c>
      <c r="J507" s="227">
        <f t="shared" si="60"/>
        <v>0</v>
      </c>
      <c r="M507" s="122"/>
      <c r="N507" s="123"/>
      <c r="O507" s="123"/>
    </row>
    <row r="508" spans="1:15" x14ac:dyDescent="0.3">
      <c r="A508" s="117" t="s">
        <v>540</v>
      </c>
      <c r="B508" s="230" t="s">
        <v>541</v>
      </c>
      <c r="C508" s="249">
        <v>3</v>
      </c>
      <c r="D508" s="119" t="s">
        <v>1052</v>
      </c>
      <c r="E508" s="141"/>
      <c r="F508" s="142"/>
      <c r="G508" s="120">
        <f t="shared" si="59"/>
        <v>0</v>
      </c>
      <c r="H508" s="227" t="s">
        <v>79</v>
      </c>
      <c r="I508" s="227">
        <v>34</v>
      </c>
      <c r="J508" s="227" t="s">
        <v>676</v>
      </c>
      <c r="M508" s="122"/>
      <c r="N508" s="123"/>
      <c r="O508" s="123"/>
    </row>
    <row r="509" spans="1:15" x14ac:dyDescent="0.3">
      <c r="A509" s="124" t="s">
        <v>542</v>
      </c>
      <c r="B509" s="231" t="s">
        <v>1025</v>
      </c>
      <c r="C509" s="254">
        <v>22</v>
      </c>
      <c r="D509" s="119" t="s">
        <v>1052</v>
      </c>
      <c r="E509" s="237"/>
      <c r="F509" s="238"/>
      <c r="G509" s="233">
        <f t="shared" si="59"/>
        <v>0</v>
      </c>
      <c r="H509" s="227" t="s">
        <v>43</v>
      </c>
      <c r="I509" s="234"/>
      <c r="J509" s="235"/>
      <c r="M509" s="122"/>
      <c r="N509" s="123"/>
      <c r="O509" s="123"/>
    </row>
    <row r="510" spans="1:15" x14ac:dyDescent="0.3">
      <c r="A510" s="117" t="s">
        <v>340</v>
      </c>
      <c r="B510" s="236" t="s">
        <v>1026</v>
      </c>
      <c r="C510" s="254">
        <v>22</v>
      </c>
      <c r="D510" s="119" t="s">
        <v>1052</v>
      </c>
      <c r="E510" s="237"/>
      <c r="F510" s="238"/>
      <c r="G510" s="233">
        <f t="shared" si="59"/>
        <v>0</v>
      </c>
      <c r="H510" s="227" t="s">
        <v>43</v>
      </c>
      <c r="I510" s="235"/>
      <c r="J510" s="235"/>
      <c r="M510" s="122"/>
      <c r="N510" s="123"/>
      <c r="O510" s="123"/>
    </row>
    <row r="511" spans="1:15" ht="28.2" thickBot="1" x14ac:dyDescent="0.35">
      <c r="A511" s="117" t="s">
        <v>539</v>
      </c>
      <c r="B511" s="230" t="s">
        <v>743</v>
      </c>
      <c r="C511" s="254">
        <v>1</v>
      </c>
      <c r="D511" s="232" t="s">
        <v>912</v>
      </c>
      <c r="E511" s="239"/>
      <c r="F511" s="240"/>
      <c r="G511" s="233">
        <f t="shared" si="59"/>
        <v>0</v>
      </c>
      <c r="H511" s="227" t="s">
        <v>43</v>
      </c>
      <c r="I511" s="227"/>
      <c r="J511" s="227"/>
      <c r="M511" s="122"/>
      <c r="N511" s="123"/>
      <c r="O511" s="123"/>
    </row>
    <row r="512" spans="1:15" ht="14.4" thickBot="1" x14ac:dyDescent="0.35">
      <c r="A512" s="279" t="s">
        <v>174</v>
      </c>
      <c r="B512" s="279"/>
      <c r="C512" s="279"/>
      <c r="D512" s="279"/>
      <c r="E512" s="144">
        <f>SUMPRODUCT(C353:C511,E353:E511)</f>
        <v>0</v>
      </c>
      <c r="F512" s="145">
        <f>SUMPRODUCT(C353:C511,F353:F511)</f>
        <v>0</v>
      </c>
      <c r="G512" s="125">
        <f>SUM(G353:G511)</f>
        <v>0</v>
      </c>
      <c r="H512" s="126"/>
      <c r="I512" s="126"/>
      <c r="J512" s="208"/>
      <c r="K512" s="209">
        <f>SUM(K354:K511)</f>
        <v>0</v>
      </c>
      <c r="M512" s="122">
        <f>E512+F512</f>
        <v>0</v>
      </c>
      <c r="N512" s="123">
        <f>K512-M512</f>
        <v>0</v>
      </c>
      <c r="O512" s="123"/>
    </row>
    <row r="513" spans="1:15" ht="14.4" thickBot="1" x14ac:dyDescent="0.35">
      <c r="A513" s="276" t="s">
        <v>580</v>
      </c>
      <c r="B513" s="276"/>
      <c r="C513" s="276"/>
      <c r="D513" s="276"/>
      <c r="E513" s="144">
        <f>E512+E351+E267</f>
        <v>0</v>
      </c>
      <c r="F513" s="145">
        <f>F512+F351+F267</f>
        <v>0</v>
      </c>
      <c r="G513" s="125">
        <f>G512+G351+G267</f>
        <v>0</v>
      </c>
      <c r="H513" s="126"/>
      <c r="I513" s="126"/>
      <c r="J513" s="208"/>
      <c r="M513" s="122"/>
      <c r="N513" s="123"/>
      <c r="O513" s="123"/>
    </row>
    <row r="514" spans="1:15" ht="14.4" thickBot="1" x14ac:dyDescent="0.35">
      <c r="A514" s="275" t="s">
        <v>641</v>
      </c>
      <c r="B514" s="275"/>
      <c r="C514" s="275"/>
      <c r="D514" s="275"/>
      <c r="E514" s="144">
        <f>E513*(1+$G$3)</f>
        <v>0</v>
      </c>
      <c r="F514" s="145">
        <f>F513*(1+$G$3)</f>
        <v>0</v>
      </c>
      <c r="G514" s="125">
        <f>G513*(1+$G$3)</f>
        <v>0</v>
      </c>
      <c r="H514" s="126"/>
      <c r="I514" s="126"/>
      <c r="J514" s="208"/>
      <c r="K514" s="209">
        <f>SUM(K15:K512)/2</f>
        <v>0</v>
      </c>
      <c r="L514" s="215">
        <f>SUM(L15:L512)/2</f>
        <v>0</v>
      </c>
      <c r="M514" s="122">
        <f>SUM(M15:M512)</f>
        <v>0</v>
      </c>
      <c r="N514" s="123"/>
      <c r="O514" s="123"/>
    </row>
    <row r="515" spans="1:15" x14ac:dyDescent="0.3">
      <c r="B515" s="108"/>
      <c r="C515" s="255"/>
      <c r="D515" s="127"/>
      <c r="E515" s="128"/>
      <c r="F515" s="129"/>
    </row>
    <row r="516" spans="1:15" x14ac:dyDescent="0.3">
      <c r="B516" s="108"/>
      <c r="C516" s="255"/>
      <c r="D516" s="127"/>
      <c r="E516" s="128"/>
      <c r="F516" s="129"/>
    </row>
    <row r="517" spans="1:15" x14ac:dyDescent="0.3">
      <c r="B517" s="108"/>
      <c r="C517" s="255"/>
      <c r="D517" s="127"/>
      <c r="E517" s="128"/>
      <c r="F517" s="129"/>
    </row>
    <row r="518" spans="1:15" hidden="1" x14ac:dyDescent="0.3">
      <c r="B518" s="108"/>
      <c r="C518" s="255"/>
      <c r="D518" s="127"/>
      <c r="E518" s="128"/>
      <c r="F518" s="129"/>
    </row>
    <row r="519" spans="1:15" hidden="1" x14ac:dyDescent="0.3">
      <c r="E519" s="222">
        <v>555000</v>
      </c>
      <c r="F519" s="223">
        <v>1163256.3700000001</v>
      </c>
      <c r="G519" s="221">
        <f>F519-E519</f>
        <v>608256.37000000011</v>
      </c>
    </row>
    <row r="520" spans="1:15" hidden="1" x14ac:dyDescent="0.3">
      <c r="E520" s="222">
        <v>117000</v>
      </c>
      <c r="F520" s="223">
        <v>578614.01</v>
      </c>
      <c r="G520" s="221">
        <f>F520-E520</f>
        <v>461614.01</v>
      </c>
      <c r="I520" s="197"/>
    </row>
    <row r="521" spans="1:15" hidden="1" x14ac:dyDescent="0.3">
      <c r="E521" s="222">
        <v>240000</v>
      </c>
      <c r="F521" s="223">
        <v>392314.40193437441</v>
      </c>
      <c r="G521" s="221">
        <f>F521-E521</f>
        <v>152314.40193437441</v>
      </c>
    </row>
    <row r="522" spans="1:15" hidden="1" x14ac:dyDescent="0.3">
      <c r="E522" s="224">
        <f>SUM(E519:E521)</f>
        <v>912000</v>
      </c>
      <c r="F522" s="224">
        <f>SUM(F519:F521)</f>
        <v>2134184.7819343745</v>
      </c>
      <c r="G522" s="224">
        <f>SUM(G519:G521)</f>
        <v>1222184.7819343745</v>
      </c>
    </row>
    <row r="523" spans="1:15" hidden="1" x14ac:dyDescent="0.3"/>
    <row r="524" spans="1:15" hidden="1" x14ac:dyDescent="0.3"/>
    <row r="525" spans="1:15" hidden="1" x14ac:dyDescent="0.3"/>
    <row r="526" spans="1:15" hidden="1" x14ac:dyDescent="0.3"/>
    <row r="527" spans="1:15" ht="14.4" hidden="1" thickBot="1" x14ac:dyDescent="0.35"/>
    <row r="528" spans="1:15" ht="14.4" hidden="1" thickBot="1" x14ac:dyDescent="0.35">
      <c r="E528" s="125">
        <f>E527*(1+$G$3)</f>
        <v>0</v>
      </c>
      <c r="F528" s="125">
        <f t="shared" ref="F528" si="61">F527*(1+$G$3)</f>
        <v>0</v>
      </c>
      <c r="G528" s="125">
        <f>G512*(1+$G$3)</f>
        <v>0</v>
      </c>
    </row>
  </sheetData>
  <sheetProtection algorithmName="SHA-512" hashValue="xqMSpJuz85ss2PXYjZPUjedcWneeTWZzEOpxHn7aZW2lDfaZEtlIed2K7Ug/AKNix3kk7OqZxhaUPuaCWIXvPQ==" saltValue="63JNT0BLdDYG5jKuQwFwhQ==" spinCount="100000" sheet="1" selectLockedCells="1"/>
  <mergeCells count="22">
    <mergeCell ref="A514:D514"/>
    <mergeCell ref="A513:D513"/>
    <mergeCell ref="E11:F11"/>
    <mergeCell ref="A6:G6"/>
    <mergeCell ref="D9:G9"/>
    <mergeCell ref="A512:D512"/>
    <mergeCell ref="G11:G12"/>
    <mergeCell ref="D11:D12"/>
    <mergeCell ref="H10:J12"/>
    <mergeCell ref="A1:G2"/>
    <mergeCell ref="A11:A12"/>
    <mergeCell ref="B11:B12"/>
    <mergeCell ref="C11:C12"/>
    <mergeCell ref="A4:C4"/>
    <mergeCell ref="A5:C5"/>
    <mergeCell ref="D8:E8"/>
    <mergeCell ref="A7:G7"/>
    <mergeCell ref="A10:G10"/>
    <mergeCell ref="A3:C3"/>
    <mergeCell ref="E3:F3"/>
    <mergeCell ref="E4:F4"/>
    <mergeCell ref="E5:F5"/>
  </mergeCells>
  <phoneticPr fontId="19" type="noConversion"/>
  <conditionalFormatting sqref="F13:G13 A62:A207 A214:A217 A219:A247 A510:A511 A267:A505">
    <cfRule type="containsText" dxfId="17" priority="23" stopIfTrue="1" operator="containsText" text="x,xx">
      <formula>NOT(ISERROR(SEARCH("x,xx",A13)))</formula>
    </cfRule>
  </conditionalFormatting>
  <conditionalFormatting sqref="B13">
    <cfRule type="containsText" dxfId="16" priority="24" stopIfTrue="1" operator="containsText" text="x,xx">
      <formula>NOT(ISERROR(SEARCH("x,xx",B13)))</formula>
    </cfRule>
  </conditionalFormatting>
  <conditionalFormatting sqref="H13:J13">
    <cfRule type="containsText" dxfId="15" priority="22" stopIfTrue="1" operator="containsText" text="x,xx">
      <formula>NOT(ISERROR(SEARCH("x,xx",H13)))</formula>
    </cfRule>
  </conditionalFormatting>
  <conditionalFormatting sqref="B15 A16:A17">
    <cfRule type="containsText" dxfId="14" priority="21" stopIfTrue="1" operator="containsText" text="x,xx">
      <formula>NOT(ISERROR(SEARCH("x,xx",A15)))</formula>
    </cfRule>
  </conditionalFormatting>
  <conditionalFormatting sqref="A18:A60 A513:A514">
    <cfRule type="containsText" dxfId="13" priority="19" stopIfTrue="1" operator="containsText" text="x,xx">
      <formula>NOT(ISERROR(SEARCH("x,xx",A18)))</formula>
    </cfRule>
  </conditionalFormatting>
  <conditionalFormatting sqref="B59:B60 F59:F60">
    <cfRule type="containsText" dxfId="12" priority="18" stopIfTrue="1" operator="containsText" text="x,xx">
      <formula>NOT(ISERROR(SEARCH("x,xx",B59)))</formula>
    </cfRule>
  </conditionalFormatting>
  <conditionalFormatting sqref="A61">
    <cfRule type="containsText" dxfId="11" priority="17" stopIfTrue="1" operator="containsText" text="x,xx">
      <formula>NOT(ISERROR(SEARCH("x,xx",A61)))</formula>
    </cfRule>
  </conditionalFormatting>
  <conditionalFormatting sqref="B61 F61">
    <cfRule type="containsText" dxfId="10" priority="16" stopIfTrue="1" operator="containsText" text="x,xx">
      <formula>NOT(ISERROR(SEARCH("x,xx",B61)))</formula>
    </cfRule>
  </conditionalFormatting>
  <conditionalFormatting sqref="I59:I60">
    <cfRule type="containsText" dxfId="9" priority="14" stopIfTrue="1" operator="containsText" text="x,xx">
      <formula>NOT(ISERROR(SEARCH("x,xx",I59)))</formula>
    </cfRule>
  </conditionalFormatting>
  <conditionalFormatting sqref="J59:J60 H59:H60">
    <cfRule type="containsText" dxfId="8" priority="15" stopIfTrue="1" operator="containsText" text="x,xx">
      <formula>NOT(ISERROR(SEARCH("x,xx",H59)))</formula>
    </cfRule>
  </conditionalFormatting>
  <conditionalFormatting sqref="A218">
    <cfRule type="containsText" dxfId="7" priority="13" stopIfTrue="1" operator="containsText" text="x,xx">
      <formula>NOT(ISERROR(SEARCH("x,xx",A218)))</formula>
    </cfRule>
  </conditionalFormatting>
  <conditionalFormatting sqref="A213 A208:A211">
    <cfRule type="containsText" dxfId="6" priority="12" stopIfTrue="1" operator="containsText" text="x,xx">
      <formula>NOT(ISERROR(SEARCH("x,xx",A208)))</formula>
    </cfRule>
  </conditionalFormatting>
  <conditionalFormatting sqref="A212">
    <cfRule type="containsText" dxfId="5" priority="11" stopIfTrue="1" operator="containsText" text="x,xx">
      <formula>NOT(ISERROR(SEARCH("x,xx",A212)))</formula>
    </cfRule>
  </conditionalFormatting>
  <conditionalFormatting sqref="A213">
    <cfRule type="containsText" dxfId="4" priority="10" stopIfTrue="1" operator="containsText" text="x,xx">
      <formula>NOT(ISERROR(SEARCH("x,xx",A213)))</formula>
    </cfRule>
  </conditionalFormatting>
  <conditionalFormatting sqref="A214:A220">
    <cfRule type="containsText" dxfId="3" priority="9" stopIfTrue="1" operator="containsText" text="x,xx">
      <formula>NOT(ISERROR(SEARCH("x,xx",A214)))</formula>
    </cfRule>
  </conditionalFormatting>
  <conditionalFormatting sqref="A506:A509">
    <cfRule type="containsText" dxfId="2" priority="4" stopIfTrue="1" operator="containsText" text="x,xx">
      <formula>NOT(ISERROR(SEARCH("x,xx",A506)))</formula>
    </cfRule>
  </conditionalFormatting>
  <conditionalFormatting sqref="B509">
    <cfRule type="containsText" dxfId="1" priority="3" stopIfTrue="1" operator="containsText" text="x,xx">
      <formula>NOT(ISERROR(SEARCH("x,xx",B509)))</formula>
    </cfRule>
  </conditionalFormatting>
  <conditionalFormatting sqref="A248:A266">
    <cfRule type="containsText" dxfId="0" priority="1" stopIfTrue="1" operator="containsText" text="x,xx">
      <formula>NOT(ISERROR(SEARCH("x,xx",A248)))</formula>
    </cfRule>
  </conditionalFormatting>
  <printOptions horizontalCentered="1"/>
  <pageMargins left="0.39370078740157483" right="0.39370078740157483" top="0.98425196850393704" bottom="0.47244094488188981" header="0.31496062992125984" footer="0.31496062992125984"/>
  <pageSetup paperSize="9" fitToHeight="0" orientation="landscape" r:id="rId1"/>
  <headerFooter>
    <oddHeader xml:space="preserve">&amp;L
&amp;G&amp;C&amp;"Calibri,Negrito"&amp;11&amp;K04-023
&amp;K04+038UNIDADE DE ENGENHARIA&amp;R&amp;"Calibri,Negrito"&amp;K04+038
</oddHeader>
    <oddFooter>&amp;R&amp;"Calibri,Regular"&amp;K04+039Página &amp;P/&amp;N</oddFooter>
  </headerFooter>
  <ignoredErrors>
    <ignoredError sqref="G35 G37 G62 G64" formula="1"/>
    <ignoredError sqref="I216 I32 I37 I35 I173 I66"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85" zoomScaleNormal="85" zoomScalePageLayoutView="85" workbookViewId="0">
      <selection activeCell="D7" sqref="D7"/>
    </sheetView>
  </sheetViews>
  <sheetFormatPr defaultColWidth="8.88671875" defaultRowHeight="13.8" x14ac:dyDescent="0.3"/>
  <cols>
    <col min="1" max="1" width="10.33203125" style="33" customWidth="1"/>
    <col min="2" max="2" width="6.33203125" style="33" customWidth="1"/>
    <col min="3" max="3" width="43.5546875" style="33" customWidth="1"/>
    <col min="4" max="4" width="11.109375" style="33" customWidth="1"/>
    <col min="5" max="6" width="8.88671875" style="33"/>
    <col min="7" max="7" width="31.44140625" style="33" customWidth="1"/>
    <col min="8" max="8" width="8.88671875" style="33"/>
    <col min="9" max="9" width="10.33203125" style="33" customWidth="1"/>
    <col min="10" max="16384" width="8.88671875" style="33"/>
  </cols>
  <sheetData>
    <row r="1" spans="1:8" x14ac:dyDescent="0.3">
      <c r="A1" s="31"/>
      <c r="B1" s="31"/>
      <c r="C1" s="31"/>
      <c r="D1" s="31"/>
      <c r="E1" s="32"/>
    </row>
    <row r="2" spans="1:8" x14ac:dyDescent="0.3">
      <c r="A2" s="31"/>
      <c r="B2" s="31"/>
      <c r="C2" s="31"/>
      <c r="D2" s="31"/>
      <c r="E2" s="32"/>
    </row>
    <row r="3" spans="1:8" x14ac:dyDescent="0.3">
      <c r="A3" s="31"/>
      <c r="B3" s="31"/>
      <c r="C3" s="31"/>
      <c r="D3" s="31"/>
      <c r="E3" s="32"/>
    </row>
    <row r="4" spans="1:8" ht="12.75" customHeight="1" x14ac:dyDescent="0.3">
      <c r="A4" s="31"/>
      <c r="B4" s="282" t="s">
        <v>860</v>
      </c>
      <c r="C4" s="282"/>
      <c r="D4" s="282"/>
      <c r="E4" s="32"/>
    </row>
    <row r="5" spans="1:8" s="35" customFormat="1" ht="14.4" thickBot="1" x14ac:dyDescent="0.35">
      <c r="A5" s="34"/>
      <c r="B5" s="34"/>
      <c r="C5" s="34"/>
      <c r="D5" s="34"/>
      <c r="E5" s="34"/>
    </row>
    <row r="6" spans="1:8" ht="14.4" x14ac:dyDescent="0.3">
      <c r="A6" s="36"/>
      <c r="B6" s="37"/>
      <c r="C6" s="38" t="s">
        <v>861</v>
      </c>
      <c r="D6" s="38"/>
      <c r="E6" s="36"/>
      <c r="F6" s="283" t="s">
        <v>862</v>
      </c>
      <c r="G6" s="283"/>
      <c r="H6" s="283"/>
    </row>
    <row r="7" spans="1:8" ht="14.4" x14ac:dyDescent="0.3">
      <c r="A7" s="32"/>
      <c r="B7" s="39">
        <v>1</v>
      </c>
      <c r="C7" s="40" t="s">
        <v>863</v>
      </c>
      <c r="D7" s="41">
        <v>3.5000000000000003E-2</v>
      </c>
      <c r="E7" s="32"/>
      <c r="F7" s="42" t="s">
        <v>864</v>
      </c>
      <c r="G7" s="42"/>
      <c r="H7" s="42"/>
    </row>
    <row r="8" spans="1:8" ht="14.4" x14ac:dyDescent="0.3">
      <c r="A8" s="32"/>
      <c r="B8" s="39">
        <v>2</v>
      </c>
      <c r="C8" s="40" t="s">
        <v>865</v>
      </c>
      <c r="D8" s="41">
        <v>8.9999999999999993E-3</v>
      </c>
      <c r="E8" s="32"/>
      <c r="F8" s="42" t="s">
        <v>866</v>
      </c>
      <c r="G8" s="42"/>
      <c r="H8" s="42"/>
    </row>
    <row r="9" spans="1:8" ht="14.4" x14ac:dyDescent="0.3">
      <c r="A9" s="32"/>
      <c r="B9" s="43">
        <v>3</v>
      </c>
      <c r="C9" s="44" t="s">
        <v>867</v>
      </c>
      <c r="D9" s="45">
        <v>1.26E-2</v>
      </c>
      <c r="E9" s="32"/>
      <c r="F9" s="42" t="s">
        <v>868</v>
      </c>
      <c r="G9" s="42"/>
      <c r="H9" s="42"/>
    </row>
    <row r="10" spans="1:8" ht="14.4" x14ac:dyDescent="0.3">
      <c r="A10" s="32"/>
      <c r="B10" s="39"/>
      <c r="C10" s="40"/>
      <c r="D10" s="46"/>
      <c r="E10" s="32"/>
      <c r="F10" s="42" t="s">
        <v>869</v>
      </c>
      <c r="G10" s="42"/>
      <c r="H10" s="42"/>
    </row>
    <row r="11" spans="1:8" ht="14.4" x14ac:dyDescent="0.3">
      <c r="A11" s="32"/>
      <c r="B11" s="47">
        <v>4</v>
      </c>
      <c r="C11" s="48" t="s">
        <v>870</v>
      </c>
      <c r="D11" s="49">
        <v>7.0000000000000007E-2</v>
      </c>
      <c r="E11" s="32"/>
      <c r="F11" s="42" t="s">
        <v>871</v>
      </c>
      <c r="G11" s="42"/>
      <c r="H11" s="42"/>
    </row>
    <row r="12" spans="1:8" ht="14.4" x14ac:dyDescent="0.3">
      <c r="A12" s="32"/>
      <c r="B12" s="50"/>
      <c r="C12" s="40"/>
      <c r="D12" s="46"/>
      <c r="E12" s="32"/>
      <c r="F12" s="51" t="s">
        <v>872</v>
      </c>
      <c r="G12" s="51"/>
      <c r="H12" s="51"/>
    </row>
    <row r="13" spans="1:8" x14ac:dyDescent="0.3">
      <c r="A13" s="32"/>
      <c r="B13" s="52">
        <v>5</v>
      </c>
      <c r="C13" s="53" t="s">
        <v>873</v>
      </c>
      <c r="D13" s="54">
        <f>SUM(D14:D17)</f>
        <v>8.6500000000000007E-2</v>
      </c>
      <c r="E13" s="32"/>
      <c r="F13" s="55"/>
      <c r="G13" s="55"/>
      <c r="H13" s="55"/>
    </row>
    <row r="14" spans="1:8" ht="13.95" customHeight="1" x14ac:dyDescent="0.3">
      <c r="A14" s="32"/>
      <c r="B14" s="56" t="s">
        <v>1</v>
      </c>
      <c r="C14" s="57" t="s">
        <v>874</v>
      </c>
      <c r="D14" s="58">
        <v>0.03</v>
      </c>
      <c r="E14" s="32"/>
      <c r="G14" s="59"/>
      <c r="H14" s="59"/>
    </row>
    <row r="15" spans="1:8" x14ac:dyDescent="0.3">
      <c r="A15" s="32"/>
      <c r="B15" s="39" t="s">
        <v>216</v>
      </c>
      <c r="C15" s="60" t="s">
        <v>875</v>
      </c>
      <c r="D15" s="61">
        <v>6.4999999999999997E-3</v>
      </c>
      <c r="E15" s="32"/>
      <c r="F15" s="59"/>
      <c r="G15" s="59"/>
      <c r="H15" s="59"/>
    </row>
    <row r="16" spans="1:8" x14ac:dyDescent="0.3">
      <c r="A16" s="32"/>
      <c r="B16" s="39" t="s">
        <v>876</v>
      </c>
      <c r="C16" s="60" t="s">
        <v>877</v>
      </c>
      <c r="D16" s="61">
        <v>0.03</v>
      </c>
      <c r="E16" s="32"/>
      <c r="F16" s="59"/>
      <c r="G16" s="59"/>
      <c r="H16" s="59"/>
    </row>
    <row r="17" spans="1:10" x14ac:dyDescent="0.3">
      <c r="A17" s="32"/>
      <c r="B17" s="43" t="s">
        <v>878</v>
      </c>
      <c r="C17" s="62" t="s">
        <v>879</v>
      </c>
      <c r="D17" s="63">
        <v>0.02</v>
      </c>
      <c r="E17" s="32"/>
      <c r="F17" s="284"/>
      <c r="G17" s="284"/>
      <c r="H17" s="284"/>
    </row>
    <row r="18" spans="1:10" ht="13.95" customHeight="1" x14ac:dyDescent="0.3">
      <c r="A18" s="32"/>
      <c r="B18" s="39"/>
      <c r="C18" s="60"/>
      <c r="D18" s="64"/>
      <c r="E18" s="32"/>
      <c r="F18" s="283" t="s">
        <v>880</v>
      </c>
      <c r="G18" s="283"/>
      <c r="H18" s="283"/>
    </row>
    <row r="19" spans="1:10" x14ac:dyDescent="0.3">
      <c r="A19" s="32"/>
      <c r="B19" s="52">
        <v>6</v>
      </c>
      <c r="C19" s="53" t="s">
        <v>881</v>
      </c>
      <c r="D19" s="65">
        <v>0.01</v>
      </c>
      <c r="E19" s="32"/>
      <c r="F19" s="285" t="s">
        <v>882</v>
      </c>
      <c r="G19" s="285"/>
      <c r="H19" s="285"/>
    </row>
    <row r="20" spans="1:10" x14ac:dyDescent="0.3">
      <c r="A20" s="32"/>
      <c r="B20" s="288"/>
      <c r="C20" s="288"/>
      <c r="D20" s="288"/>
      <c r="E20" s="32"/>
      <c r="F20" s="286"/>
      <c r="G20" s="286"/>
      <c r="H20" s="286"/>
    </row>
    <row r="21" spans="1:10" ht="14.4" thickBot="1" x14ac:dyDescent="0.35">
      <c r="A21" s="32"/>
      <c r="B21" s="66"/>
      <c r="C21" s="67" t="s">
        <v>883</v>
      </c>
      <c r="D21" s="68">
        <f>(((1+D7+D8+D9)*(1+D19)*(1+D11)/(1-D13))-1)</f>
        <v>0.2499919211822661</v>
      </c>
      <c r="E21" s="32"/>
      <c r="F21" s="286"/>
      <c r="G21" s="286"/>
      <c r="H21" s="286"/>
    </row>
    <row r="22" spans="1:10" x14ac:dyDescent="0.3">
      <c r="A22" s="32"/>
      <c r="D22" s="69"/>
      <c r="E22" s="32"/>
      <c r="F22" s="286"/>
      <c r="G22" s="286"/>
      <c r="H22" s="286"/>
    </row>
    <row r="23" spans="1:10" ht="14.4" thickBot="1" x14ac:dyDescent="0.35">
      <c r="A23" s="32"/>
      <c r="B23" s="35" t="s">
        <v>884</v>
      </c>
      <c r="D23" s="69"/>
      <c r="E23" s="32"/>
      <c r="F23" s="286"/>
      <c r="G23" s="286"/>
      <c r="H23" s="286"/>
    </row>
    <row r="24" spans="1:10" x14ac:dyDescent="0.3">
      <c r="A24" s="32"/>
      <c r="B24" s="289" t="s">
        <v>885</v>
      </c>
      <c r="C24" s="289"/>
      <c r="D24" s="289"/>
      <c r="E24" s="32"/>
      <c r="F24" s="286"/>
      <c r="G24" s="286"/>
      <c r="H24" s="286"/>
    </row>
    <row r="25" spans="1:10" ht="14.4" thickBot="1" x14ac:dyDescent="0.35">
      <c r="B25" s="290" t="s">
        <v>886</v>
      </c>
      <c r="C25" s="290"/>
      <c r="D25" s="290"/>
      <c r="F25" s="287"/>
      <c r="G25" s="287"/>
      <c r="H25" s="287"/>
    </row>
    <row r="27" spans="1:10" x14ac:dyDescent="0.3">
      <c r="E27" s="59"/>
      <c r="F27" s="59"/>
      <c r="G27" s="59"/>
      <c r="H27" s="59"/>
      <c r="I27" s="59"/>
      <c r="J27" s="59"/>
    </row>
    <row r="29" spans="1:10" ht="14.4" customHeight="1" x14ac:dyDescent="0.3">
      <c r="E29" s="70"/>
    </row>
    <row r="30" spans="1:10" ht="14.4" x14ac:dyDescent="0.3">
      <c r="E30" s="71"/>
    </row>
    <row r="31" spans="1:10" ht="14.4" x14ac:dyDescent="0.3">
      <c r="E31" s="71"/>
    </row>
    <row r="32" spans="1:10" ht="14.4" x14ac:dyDescent="0.3">
      <c r="E32" s="71"/>
    </row>
    <row r="33" spans="2:8" ht="14.4" x14ac:dyDescent="0.3">
      <c r="B33" s="72"/>
      <c r="C33" s="72"/>
      <c r="D33" s="72"/>
      <c r="E33" s="73"/>
      <c r="F33" s="72"/>
      <c r="G33" s="72"/>
      <c r="H33" s="72"/>
    </row>
    <row r="34" spans="2:8" ht="14.4" x14ac:dyDescent="0.3">
      <c r="E34" s="71"/>
    </row>
    <row r="35" spans="2:8" ht="14.4" x14ac:dyDescent="0.3">
      <c r="E35" s="74"/>
    </row>
  </sheetData>
  <sheetProtection algorithmName="SHA-512" hashValue="DVIgzjQXWylj4DROT6QINPTkzsghdUspbGgpxAuv+lLejHwhvrr9TwOf2MkKiHJ7f74hXW+v4MerNayDZM9a9w==" saltValue="mQMqdsXeCJ5NfUVm71RwqA==" spinCount="100000" sheet="1" selectLockedCells="1"/>
  <mergeCells count="8">
    <mergeCell ref="B4:D4"/>
    <mergeCell ref="F6:H6"/>
    <mergeCell ref="F17:H17"/>
    <mergeCell ref="F18:H18"/>
    <mergeCell ref="F19:H25"/>
    <mergeCell ref="B20:D20"/>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&amp;G&amp;C&amp;"-,Negrito"&amp;11&amp;K03+000
BANCO DO ESTADO DO RIO GRANDE DO SUL S.A.
UNIDADE DE ENGENHARIA&amp;R&amp;"-,Negrito"&amp;K03+036
&amp;K03+000PROCESSO Nº. 0000109/2020</oddHeader>
    <oddFooter>&amp;R&amp;"-,Regular"&amp;9&amp;K03+039Pág.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selection activeCell="L5" sqref="L5"/>
    </sheetView>
  </sheetViews>
  <sheetFormatPr defaultColWidth="3" defaultRowHeight="14.4" x14ac:dyDescent="0.3"/>
  <cols>
    <col min="1" max="1" width="10.88671875" style="3" customWidth="1"/>
    <col min="2" max="2" width="9.88671875" style="3" customWidth="1"/>
    <col min="3" max="3" width="33.6640625" style="3" customWidth="1"/>
    <col min="4" max="4" width="14.88671875" style="20" customWidth="1"/>
    <col min="5" max="5" width="11.6640625" style="23" customWidth="1"/>
    <col min="6" max="6" width="17.109375" style="23" customWidth="1"/>
    <col min="7" max="7" width="11.88671875" style="23" customWidth="1"/>
    <col min="8" max="8" width="15.44140625" style="23" customWidth="1"/>
    <col min="9" max="9" width="11.6640625" style="23" customWidth="1"/>
    <col min="10" max="10" width="16.109375" style="23" customWidth="1"/>
    <col min="11" max="11" width="11.6640625" style="22" customWidth="1"/>
    <col min="12" max="12" width="14.6640625" style="22" customWidth="1"/>
    <col min="13" max="13" width="9.109375" style="2" customWidth="1"/>
    <col min="14" max="15" width="14.33203125" style="2" hidden="1" customWidth="1"/>
    <col min="16" max="16" width="16.44140625" style="2" hidden="1" customWidth="1"/>
    <col min="17" max="17" width="15.44140625" style="3" hidden="1" customWidth="1"/>
    <col min="18" max="18" width="12" style="3" hidden="1" customWidth="1"/>
    <col min="19" max="20" width="0" style="3" hidden="1" customWidth="1"/>
    <col min="21" max="16384" width="3" style="3"/>
  </cols>
  <sheetData>
    <row r="1" spans="1:16" ht="13.8" customHeight="1" x14ac:dyDescent="0.25">
      <c r="A1" s="265" t="s">
        <v>897</v>
      </c>
      <c r="B1" s="265"/>
      <c r="C1" s="265"/>
      <c r="D1" s="265"/>
      <c r="E1" s="265"/>
      <c r="F1" s="265"/>
      <c r="G1" s="265"/>
      <c r="H1" s="265"/>
      <c r="I1" s="265"/>
      <c r="J1" s="265"/>
      <c r="K1" s="265"/>
      <c r="L1" s="265"/>
      <c r="M1" s="1"/>
      <c r="N1" s="1"/>
      <c r="O1" s="1"/>
    </row>
    <row r="2" spans="1:16" ht="13.8" x14ac:dyDescent="0.25">
      <c r="A2" s="265"/>
      <c r="B2" s="265"/>
      <c r="C2" s="265"/>
      <c r="D2" s="265"/>
      <c r="E2" s="265"/>
      <c r="F2" s="265"/>
      <c r="G2" s="265"/>
      <c r="H2" s="265"/>
      <c r="I2" s="265"/>
      <c r="J2" s="265"/>
      <c r="K2" s="265"/>
      <c r="L2" s="265"/>
      <c r="M2" s="1"/>
      <c r="N2" s="1"/>
      <c r="O2" s="1"/>
    </row>
    <row r="3" spans="1:16" ht="13.8" x14ac:dyDescent="0.25">
      <c r="A3" s="295" t="s">
        <v>898</v>
      </c>
      <c r="B3" s="295"/>
      <c r="C3" s="295"/>
      <c r="D3" s="295"/>
      <c r="E3" s="295"/>
      <c r="F3" s="295"/>
      <c r="G3" s="21"/>
      <c r="H3" s="21"/>
      <c r="I3" s="291" t="s">
        <v>198</v>
      </c>
      <c r="J3" s="291"/>
      <c r="K3" s="291"/>
      <c r="L3" s="75">
        <f>BDI!D21</f>
        <v>0.2499919211822661</v>
      </c>
      <c r="M3" s="1"/>
      <c r="N3" s="1"/>
      <c r="O3" s="1"/>
    </row>
    <row r="4" spans="1:16" ht="13.8" x14ac:dyDescent="0.25">
      <c r="A4" s="277" t="s">
        <v>900</v>
      </c>
      <c r="B4" s="277"/>
      <c r="C4" s="277"/>
      <c r="D4" s="277"/>
      <c r="E4" s="277"/>
      <c r="F4" s="277"/>
      <c r="G4" s="81"/>
      <c r="H4" s="81"/>
      <c r="I4" s="291" t="s">
        <v>1058</v>
      </c>
      <c r="J4" s="291"/>
      <c r="K4" s="291"/>
      <c r="L4" s="75">
        <v>1.111</v>
      </c>
      <c r="M4" s="1"/>
      <c r="N4" s="1"/>
      <c r="O4" s="1"/>
    </row>
    <row r="5" spans="1:16" ht="13.8" customHeight="1" x14ac:dyDescent="0.25">
      <c r="A5" s="277" t="s">
        <v>892</v>
      </c>
      <c r="B5" s="277"/>
      <c r="C5" s="277"/>
      <c r="D5" s="277"/>
      <c r="E5" s="277"/>
      <c r="F5" s="24"/>
      <c r="G5" s="24"/>
      <c r="H5" s="24"/>
      <c r="I5" s="291" t="s">
        <v>575</v>
      </c>
      <c r="J5" s="291"/>
      <c r="K5" s="291"/>
      <c r="L5" s="76"/>
      <c r="M5" s="1"/>
      <c r="N5" s="1"/>
      <c r="O5" s="1"/>
    </row>
    <row r="6" spans="1:16" thickBot="1" x14ac:dyDescent="0.3">
      <c r="A6" s="277"/>
      <c r="B6" s="277"/>
      <c r="C6" s="277"/>
      <c r="D6" s="277"/>
      <c r="E6" s="277"/>
      <c r="F6" s="21"/>
      <c r="G6" s="21"/>
      <c r="H6" s="21"/>
      <c r="I6" s="21"/>
      <c r="J6" s="21"/>
      <c r="L6" s="84"/>
      <c r="M6" s="1"/>
      <c r="N6" s="1"/>
      <c r="O6" s="1"/>
    </row>
    <row r="7" spans="1:16" thickBot="1" x14ac:dyDescent="0.3">
      <c r="A7" s="292" t="s">
        <v>93</v>
      </c>
      <c r="B7" s="292"/>
      <c r="C7" s="292"/>
      <c r="D7" s="292"/>
      <c r="E7" s="292"/>
      <c r="F7" s="292"/>
      <c r="G7" s="292"/>
      <c r="H7" s="292"/>
      <c r="I7" s="292"/>
      <c r="J7" s="292"/>
      <c r="K7" s="292"/>
      <c r="L7" s="292"/>
      <c r="M7" s="1"/>
      <c r="N7" s="1"/>
      <c r="O7" s="1"/>
    </row>
    <row r="8" spans="1:16" ht="13.8" x14ac:dyDescent="0.25">
      <c r="A8" s="77" t="s">
        <v>576</v>
      </c>
      <c r="B8" s="296"/>
      <c r="C8" s="296"/>
      <c r="D8" s="296"/>
      <c r="E8" s="296"/>
      <c r="F8" s="77" t="s">
        <v>887</v>
      </c>
      <c r="G8" s="83"/>
      <c r="H8" s="243"/>
      <c r="I8" s="219" t="s">
        <v>553</v>
      </c>
      <c r="J8" s="294"/>
      <c r="K8" s="294"/>
      <c r="L8" s="294"/>
      <c r="M8" s="1"/>
      <c r="N8" s="1"/>
      <c r="O8" s="1"/>
    </row>
    <row r="9" spans="1:16" ht="14.4" customHeight="1" thickBot="1" x14ac:dyDescent="0.3">
      <c r="A9" s="78" t="s">
        <v>554</v>
      </c>
      <c r="B9" s="312"/>
      <c r="C9" s="312"/>
      <c r="D9" s="312"/>
      <c r="E9" s="312"/>
      <c r="F9" s="312"/>
      <c r="G9" s="312"/>
      <c r="H9" s="312"/>
      <c r="I9" s="220" t="s">
        <v>94</v>
      </c>
      <c r="J9" s="304"/>
      <c r="K9" s="304"/>
      <c r="L9" s="304"/>
      <c r="M9" s="1"/>
      <c r="N9" s="1"/>
      <c r="O9" s="1"/>
    </row>
    <row r="10" spans="1:16" thickBot="1" x14ac:dyDescent="0.3">
      <c r="A10" s="292" t="s">
        <v>888</v>
      </c>
      <c r="B10" s="292"/>
      <c r="C10" s="292"/>
      <c r="D10" s="292"/>
      <c r="E10" s="292"/>
      <c r="F10" s="292"/>
      <c r="G10" s="292"/>
      <c r="H10" s="292"/>
      <c r="I10" s="292"/>
      <c r="J10" s="292"/>
      <c r="K10" s="292"/>
      <c r="L10" s="292"/>
      <c r="M10" s="1"/>
      <c r="N10" s="1"/>
      <c r="O10" s="1"/>
    </row>
    <row r="11" spans="1:16" ht="13.8" x14ac:dyDescent="0.25">
      <c r="A11" s="305" t="s">
        <v>0</v>
      </c>
      <c r="B11" s="305" t="s">
        <v>555</v>
      </c>
      <c r="C11" s="305"/>
      <c r="D11" s="308" t="s">
        <v>556</v>
      </c>
      <c r="E11" s="311" t="s">
        <v>557</v>
      </c>
      <c r="F11" s="311"/>
      <c r="G11" s="311"/>
      <c r="H11" s="311"/>
      <c r="I11" s="311"/>
      <c r="J11" s="311"/>
      <c r="K11" s="311"/>
      <c r="L11" s="311"/>
      <c r="M11" s="1"/>
      <c r="N11" s="1"/>
      <c r="O11" s="1"/>
    </row>
    <row r="12" spans="1:16" ht="13.8" x14ac:dyDescent="0.25">
      <c r="A12" s="306"/>
      <c r="B12" s="306"/>
      <c r="C12" s="306"/>
      <c r="D12" s="309"/>
      <c r="E12" s="293" t="s">
        <v>558</v>
      </c>
      <c r="F12" s="293"/>
      <c r="G12" s="293" t="s">
        <v>559</v>
      </c>
      <c r="H12" s="293"/>
      <c r="I12" s="293" t="s">
        <v>560</v>
      </c>
      <c r="J12" s="293"/>
      <c r="K12" s="293" t="s">
        <v>561</v>
      </c>
      <c r="L12" s="293"/>
      <c r="M12" s="1"/>
      <c r="N12" s="1"/>
      <c r="O12" s="1"/>
    </row>
    <row r="13" spans="1:16" ht="13.8" x14ac:dyDescent="0.25">
      <c r="A13" s="307"/>
      <c r="B13" s="307"/>
      <c r="C13" s="307"/>
      <c r="D13" s="310"/>
      <c r="E13" s="242" t="s">
        <v>562</v>
      </c>
      <c r="F13" s="242" t="s">
        <v>563</v>
      </c>
      <c r="G13" s="242" t="s">
        <v>562</v>
      </c>
      <c r="H13" s="242" t="s">
        <v>563</v>
      </c>
      <c r="I13" s="242" t="s">
        <v>562</v>
      </c>
      <c r="J13" s="242" t="s">
        <v>563</v>
      </c>
      <c r="K13" s="242" t="s">
        <v>562</v>
      </c>
      <c r="L13" s="242" t="s">
        <v>563</v>
      </c>
      <c r="M13" s="1"/>
      <c r="N13" s="1"/>
      <c r="O13" s="1"/>
    </row>
    <row r="14" spans="1:16" x14ac:dyDescent="0.25">
      <c r="A14" s="85" t="s">
        <v>159</v>
      </c>
      <c r="B14" s="86" t="s">
        <v>564</v>
      </c>
      <c r="C14" s="87"/>
      <c r="D14" s="88">
        <f>SUM(D15:D42)</f>
        <v>0</v>
      </c>
      <c r="E14" s="89"/>
      <c r="F14" s="89"/>
      <c r="G14" s="89"/>
      <c r="H14" s="89"/>
      <c r="I14" s="89"/>
      <c r="J14" s="89"/>
      <c r="K14" s="89"/>
      <c r="L14" s="89"/>
      <c r="M14" s="1"/>
      <c r="N14" s="1"/>
      <c r="O14" s="1"/>
    </row>
    <row r="15" spans="1:16" x14ac:dyDescent="0.25">
      <c r="A15" s="297">
        <v>1</v>
      </c>
      <c r="B15" s="299" t="str">
        <f>'PLANILHA ORÇAMENTÁRIA'!B15</f>
        <v>Serviços preliminares</v>
      </c>
      <c r="C15" s="300"/>
      <c r="D15" s="302">
        <f>'PLANILHA ORÇAMENTÁRIA'!K15</f>
        <v>0</v>
      </c>
      <c r="E15" s="90"/>
      <c r="F15" s="90"/>
      <c r="G15" s="90"/>
      <c r="H15" s="90"/>
      <c r="I15" s="90"/>
      <c r="J15" s="90"/>
      <c r="K15" s="90"/>
      <c r="L15" s="90"/>
      <c r="M15" s="4"/>
      <c r="N15" s="4"/>
      <c r="O15" s="4"/>
    </row>
    <row r="16" spans="1:16" x14ac:dyDescent="0.25">
      <c r="A16" s="298">
        <v>2</v>
      </c>
      <c r="B16" s="301"/>
      <c r="C16" s="301"/>
      <c r="D16" s="303"/>
      <c r="E16" s="92">
        <v>40</v>
      </c>
      <c r="F16" s="92">
        <f>E16/100*$D15</f>
        <v>0</v>
      </c>
      <c r="G16" s="92">
        <v>20</v>
      </c>
      <c r="H16" s="92">
        <f>G16/100*$D15</f>
        <v>0</v>
      </c>
      <c r="I16" s="92">
        <v>20</v>
      </c>
      <c r="J16" s="92">
        <f>I16/100*$D15</f>
        <v>0</v>
      </c>
      <c r="K16" s="92">
        <v>20</v>
      </c>
      <c r="L16" s="92">
        <f>K16/100*$D15</f>
        <v>0</v>
      </c>
      <c r="M16" s="4"/>
      <c r="N16" s="5">
        <f>F16+H16+J16+L16</f>
        <v>0</v>
      </c>
      <c r="O16" s="5">
        <f>E16+G16+I16+K16</f>
        <v>100</v>
      </c>
      <c r="P16" s="6"/>
    </row>
    <row r="17" spans="1:15" x14ac:dyDescent="0.25">
      <c r="A17" s="298">
        <v>2</v>
      </c>
      <c r="B17" s="301" t="str">
        <f>'PLANILHA ORÇAMENTÁRIA'!B40</f>
        <v>Paredes e painéis</v>
      </c>
      <c r="C17" s="301"/>
      <c r="D17" s="303">
        <f>'PLANILHA ORÇAMENTÁRIA'!K40</f>
        <v>0</v>
      </c>
      <c r="E17" s="93"/>
      <c r="F17" s="93"/>
      <c r="G17" s="93"/>
      <c r="H17" s="93"/>
      <c r="I17" s="93"/>
      <c r="J17" s="93"/>
      <c r="K17" s="94"/>
      <c r="L17" s="94"/>
      <c r="M17" s="4"/>
      <c r="N17" s="5">
        <f t="shared" ref="N17:N66" si="0">F17+H17+J17+L17</f>
        <v>0</v>
      </c>
      <c r="O17" s="5">
        <f t="shared" ref="O17:O66" si="1">E17+G17+I17+K17</f>
        <v>0</v>
      </c>
    </row>
    <row r="18" spans="1:15" x14ac:dyDescent="0.25">
      <c r="A18" s="298">
        <v>4</v>
      </c>
      <c r="B18" s="301"/>
      <c r="C18" s="301"/>
      <c r="D18" s="303"/>
      <c r="E18" s="92">
        <v>20</v>
      </c>
      <c r="F18" s="92">
        <f>E18/100*$D17</f>
        <v>0</v>
      </c>
      <c r="G18" s="92">
        <v>40</v>
      </c>
      <c r="H18" s="92">
        <f>G18/100*$D17</f>
        <v>0</v>
      </c>
      <c r="I18" s="92">
        <v>40</v>
      </c>
      <c r="J18" s="92">
        <f>I18/100*$D17</f>
        <v>0</v>
      </c>
      <c r="K18" s="94"/>
      <c r="L18" s="92"/>
      <c r="M18" s="4"/>
      <c r="N18" s="5">
        <f t="shared" si="0"/>
        <v>0</v>
      </c>
      <c r="O18" s="5">
        <f t="shared" si="1"/>
        <v>100</v>
      </c>
    </row>
    <row r="19" spans="1:15" x14ac:dyDescent="0.25">
      <c r="A19" s="298">
        <v>3</v>
      </c>
      <c r="B19" s="313" t="str">
        <f>'PLANILHA ORÇAMENTÁRIA'!B51</f>
        <v>Forros</v>
      </c>
      <c r="C19" s="301"/>
      <c r="D19" s="303">
        <f>'PLANILHA ORÇAMENTÁRIA'!K51</f>
        <v>0</v>
      </c>
      <c r="E19" s="92"/>
      <c r="F19" s="92"/>
      <c r="G19" s="92"/>
      <c r="H19" s="92"/>
      <c r="I19" s="96"/>
      <c r="J19" s="96"/>
      <c r="K19" s="97"/>
      <c r="L19" s="93"/>
      <c r="M19" s="4"/>
      <c r="N19" s="5">
        <f t="shared" si="0"/>
        <v>0</v>
      </c>
      <c r="O19" s="5">
        <f t="shared" si="1"/>
        <v>0</v>
      </c>
    </row>
    <row r="20" spans="1:15" x14ac:dyDescent="0.25">
      <c r="A20" s="298">
        <v>5.4</v>
      </c>
      <c r="B20" s="301"/>
      <c r="C20" s="301"/>
      <c r="D20" s="303"/>
      <c r="E20" s="92"/>
      <c r="F20" s="92"/>
      <c r="G20" s="92"/>
      <c r="H20" s="92"/>
      <c r="I20" s="98">
        <v>20</v>
      </c>
      <c r="J20" s="92">
        <f>I20/100*$D19</f>
        <v>0</v>
      </c>
      <c r="K20" s="98">
        <v>80</v>
      </c>
      <c r="L20" s="92">
        <f>K20/100*$D19</f>
        <v>0</v>
      </c>
      <c r="M20" s="4"/>
      <c r="N20" s="5">
        <f t="shared" si="0"/>
        <v>0</v>
      </c>
      <c r="O20" s="5">
        <f t="shared" si="1"/>
        <v>100</v>
      </c>
    </row>
    <row r="21" spans="1:15" x14ac:dyDescent="0.25">
      <c r="A21" s="298">
        <v>4</v>
      </c>
      <c r="B21" s="313" t="str">
        <f>'PLANILHA ORÇAMENTÁRIA'!B55</f>
        <v>Pisos</v>
      </c>
      <c r="C21" s="301"/>
      <c r="D21" s="303">
        <f>'PLANILHA ORÇAMENTÁRIA'!K55</f>
        <v>0</v>
      </c>
      <c r="E21" s="93"/>
      <c r="F21" s="93"/>
      <c r="G21" s="93"/>
      <c r="H21" s="93"/>
      <c r="I21" s="93"/>
      <c r="J21" s="93"/>
      <c r="K21" s="93"/>
      <c r="L21" s="93"/>
      <c r="M21" s="4"/>
      <c r="N21" s="5">
        <f t="shared" si="0"/>
        <v>0</v>
      </c>
      <c r="O21" s="5">
        <f t="shared" si="1"/>
        <v>0</v>
      </c>
    </row>
    <row r="22" spans="1:15" x14ac:dyDescent="0.25">
      <c r="A22" s="298">
        <v>7.2</v>
      </c>
      <c r="B22" s="301"/>
      <c r="C22" s="301"/>
      <c r="D22" s="303"/>
      <c r="E22" s="92">
        <v>5</v>
      </c>
      <c r="F22" s="92">
        <f>E22/100*$D21</f>
        <v>0</v>
      </c>
      <c r="G22" s="92">
        <v>30</v>
      </c>
      <c r="H22" s="92">
        <f>G22/100*$D21</f>
        <v>0</v>
      </c>
      <c r="I22" s="98">
        <v>60</v>
      </c>
      <c r="J22" s="92">
        <f>I22/100*$D21</f>
        <v>0</v>
      </c>
      <c r="K22" s="98">
        <v>5</v>
      </c>
      <c r="L22" s="92">
        <f>K22/100*$D21</f>
        <v>0</v>
      </c>
      <c r="M22" s="4"/>
      <c r="N22" s="5">
        <f t="shared" si="0"/>
        <v>0</v>
      </c>
      <c r="O22" s="5">
        <f t="shared" si="1"/>
        <v>100</v>
      </c>
    </row>
    <row r="23" spans="1:15" x14ac:dyDescent="0.25">
      <c r="A23" s="298">
        <v>5</v>
      </c>
      <c r="B23" s="313" t="str">
        <f>'PLANILHA ORÇAMENTÁRIA'!B67</f>
        <v>Revestimentos de paredes</v>
      </c>
      <c r="C23" s="301"/>
      <c r="D23" s="303">
        <f>'PLANILHA ORÇAMENTÁRIA'!K67</f>
        <v>0</v>
      </c>
      <c r="E23" s="93"/>
      <c r="F23" s="93"/>
      <c r="G23" s="93"/>
      <c r="H23" s="93"/>
      <c r="I23" s="97"/>
      <c r="J23" s="93"/>
      <c r="K23" s="98"/>
      <c r="L23" s="94"/>
      <c r="M23" s="4"/>
      <c r="N23" s="5">
        <f t="shared" si="0"/>
        <v>0</v>
      </c>
      <c r="O23" s="5">
        <f t="shared" si="1"/>
        <v>0</v>
      </c>
    </row>
    <row r="24" spans="1:15" x14ac:dyDescent="0.25">
      <c r="A24" s="298">
        <v>9</v>
      </c>
      <c r="B24" s="301"/>
      <c r="C24" s="301"/>
      <c r="D24" s="303"/>
      <c r="E24" s="92">
        <v>10</v>
      </c>
      <c r="F24" s="92">
        <f>E24/100*$D23</f>
        <v>0</v>
      </c>
      <c r="G24" s="92">
        <v>40</v>
      </c>
      <c r="H24" s="92">
        <f>G24/100*$D23</f>
        <v>0</v>
      </c>
      <c r="I24" s="98">
        <v>50</v>
      </c>
      <c r="J24" s="92">
        <f>I24/100*$D23</f>
        <v>0</v>
      </c>
      <c r="K24" s="98"/>
      <c r="L24" s="92"/>
      <c r="M24" s="4"/>
      <c r="N24" s="5">
        <f t="shared" si="0"/>
        <v>0</v>
      </c>
      <c r="O24" s="5">
        <f t="shared" si="1"/>
        <v>100</v>
      </c>
    </row>
    <row r="25" spans="1:15" x14ac:dyDescent="0.25">
      <c r="A25" s="298">
        <v>6</v>
      </c>
      <c r="B25" s="313" t="str">
        <f>'PLANILHA ORÇAMENTÁRIA'!B78</f>
        <v>Pinturas</v>
      </c>
      <c r="C25" s="301"/>
      <c r="D25" s="303">
        <f>'PLANILHA ORÇAMENTÁRIA'!K78</f>
        <v>0</v>
      </c>
      <c r="E25" s="94"/>
      <c r="F25" s="94"/>
      <c r="G25" s="94"/>
      <c r="H25" s="94"/>
      <c r="I25" s="96"/>
      <c r="J25" s="96"/>
      <c r="K25" s="96"/>
      <c r="L25" s="96"/>
      <c r="M25" s="4"/>
      <c r="N25" s="5">
        <f t="shared" si="0"/>
        <v>0</v>
      </c>
      <c r="O25" s="5">
        <f t="shared" si="1"/>
        <v>0</v>
      </c>
    </row>
    <row r="26" spans="1:15" x14ac:dyDescent="0.25">
      <c r="A26" s="298">
        <v>10.8</v>
      </c>
      <c r="B26" s="301"/>
      <c r="C26" s="301"/>
      <c r="D26" s="303"/>
      <c r="E26" s="92"/>
      <c r="F26" s="92"/>
      <c r="G26" s="92"/>
      <c r="H26" s="92"/>
      <c r="I26" s="98">
        <v>70</v>
      </c>
      <c r="J26" s="92">
        <f>I26/100*$D25</f>
        <v>0</v>
      </c>
      <c r="K26" s="98">
        <v>30</v>
      </c>
      <c r="L26" s="92">
        <f>K26/100*$D25</f>
        <v>0</v>
      </c>
      <c r="M26" s="4"/>
      <c r="N26" s="5">
        <f t="shared" si="0"/>
        <v>0</v>
      </c>
      <c r="O26" s="5">
        <f t="shared" si="1"/>
        <v>100</v>
      </c>
    </row>
    <row r="27" spans="1:15" x14ac:dyDescent="0.25">
      <c r="A27" s="298">
        <v>7</v>
      </c>
      <c r="B27" s="313" t="str">
        <f>'PLANILHA ORÇAMENTÁRIA'!B90</f>
        <v>Esquadrias com ferragem e vidros</v>
      </c>
      <c r="C27" s="301"/>
      <c r="D27" s="303">
        <f>'PLANILHA ORÇAMENTÁRIA'!K90</f>
        <v>0</v>
      </c>
      <c r="E27" s="93"/>
      <c r="F27" s="93"/>
      <c r="G27" s="93"/>
      <c r="H27" s="93"/>
      <c r="I27" s="96"/>
      <c r="J27" s="96"/>
      <c r="K27" s="96"/>
      <c r="L27" s="96"/>
      <c r="M27" s="4"/>
      <c r="N27" s="5">
        <f t="shared" si="0"/>
        <v>0</v>
      </c>
      <c r="O27" s="5">
        <f t="shared" si="1"/>
        <v>0</v>
      </c>
    </row>
    <row r="28" spans="1:15" x14ac:dyDescent="0.25">
      <c r="A28" s="298">
        <v>-7</v>
      </c>
      <c r="B28" s="301"/>
      <c r="C28" s="301"/>
      <c r="D28" s="303"/>
      <c r="E28" s="92">
        <v>5</v>
      </c>
      <c r="F28" s="92">
        <f>E28/100*$D27</f>
        <v>0</v>
      </c>
      <c r="G28" s="92">
        <v>45</v>
      </c>
      <c r="H28" s="92">
        <f>G28/100*$D27</f>
        <v>0</v>
      </c>
      <c r="I28" s="98">
        <v>45</v>
      </c>
      <c r="J28" s="92">
        <f>I28/100*$D27</f>
        <v>0</v>
      </c>
      <c r="K28" s="98">
        <v>5</v>
      </c>
      <c r="L28" s="92">
        <f>K28/100*$D27</f>
        <v>0</v>
      </c>
      <c r="M28" s="4"/>
      <c r="N28" s="5">
        <f t="shared" si="0"/>
        <v>0</v>
      </c>
      <c r="O28" s="5">
        <f t="shared" si="1"/>
        <v>100</v>
      </c>
    </row>
    <row r="29" spans="1:15" x14ac:dyDescent="0.25">
      <c r="A29" s="298">
        <v>8</v>
      </c>
      <c r="B29" s="313" t="str">
        <f>'PLANILHA ORÇAMENTÁRIA'!B111</f>
        <v>Serralheria</v>
      </c>
      <c r="C29" s="301"/>
      <c r="D29" s="303">
        <f>'PLANILHA ORÇAMENTÁRIA'!K111</f>
        <v>0</v>
      </c>
      <c r="E29" s="99"/>
      <c r="F29" s="92"/>
      <c r="G29" s="93"/>
      <c r="H29" s="93"/>
      <c r="I29" s="96"/>
      <c r="J29" s="96"/>
      <c r="K29" s="94"/>
      <c r="L29" s="94"/>
      <c r="M29" s="4"/>
      <c r="N29" s="5">
        <f t="shared" si="0"/>
        <v>0</v>
      </c>
      <c r="O29" s="5">
        <f t="shared" si="1"/>
        <v>0</v>
      </c>
    </row>
    <row r="30" spans="1:15" x14ac:dyDescent="0.25">
      <c r="A30" s="298">
        <v>-7</v>
      </c>
      <c r="B30" s="301"/>
      <c r="C30" s="301"/>
      <c r="D30" s="303"/>
      <c r="E30" s="92"/>
      <c r="F30" s="92"/>
      <c r="G30" s="92">
        <v>50</v>
      </c>
      <c r="H30" s="92">
        <f>G30/100*$D29</f>
        <v>0</v>
      </c>
      <c r="I30" s="98">
        <v>50</v>
      </c>
      <c r="J30" s="92">
        <f>I30/100*$D29</f>
        <v>0</v>
      </c>
      <c r="K30" s="98"/>
      <c r="L30" s="94"/>
      <c r="M30" s="4"/>
      <c r="N30" s="5">
        <f t="shared" si="0"/>
        <v>0</v>
      </c>
      <c r="O30" s="5">
        <f t="shared" si="1"/>
        <v>100</v>
      </c>
    </row>
    <row r="31" spans="1:15" x14ac:dyDescent="0.25">
      <c r="A31" s="298">
        <v>9</v>
      </c>
      <c r="B31" s="313" t="str">
        <f>'PLANILHA ORÇAMENTÁRIA'!B114</f>
        <v>Estruturas</v>
      </c>
      <c r="C31" s="301"/>
      <c r="D31" s="303">
        <f>'PLANILHA ORÇAMENTÁRIA'!K114</f>
        <v>0</v>
      </c>
      <c r="E31" s="96"/>
      <c r="F31" s="96"/>
      <c r="G31" s="96"/>
      <c r="H31" s="96"/>
      <c r="I31" s="96"/>
      <c r="J31" s="96"/>
      <c r="K31" s="94"/>
      <c r="L31" s="94"/>
      <c r="M31" s="4"/>
      <c r="N31" s="5">
        <f t="shared" si="0"/>
        <v>0</v>
      </c>
      <c r="O31" s="5">
        <f t="shared" si="1"/>
        <v>0</v>
      </c>
    </row>
    <row r="32" spans="1:15" x14ac:dyDescent="0.25">
      <c r="A32" s="298">
        <v>3</v>
      </c>
      <c r="B32" s="301"/>
      <c r="C32" s="301"/>
      <c r="D32" s="303"/>
      <c r="E32" s="92">
        <v>5</v>
      </c>
      <c r="F32" s="92">
        <f>E32/100*$D31</f>
        <v>0</v>
      </c>
      <c r="G32" s="92">
        <v>60</v>
      </c>
      <c r="H32" s="92">
        <f>G32/100*$D31</f>
        <v>0</v>
      </c>
      <c r="I32" s="98">
        <v>35</v>
      </c>
      <c r="J32" s="92">
        <f>I32/100*$D31</f>
        <v>0</v>
      </c>
      <c r="K32" s="98"/>
      <c r="L32" s="94"/>
      <c r="M32" s="4"/>
      <c r="N32" s="5">
        <f t="shared" si="0"/>
        <v>0</v>
      </c>
      <c r="O32" s="5">
        <f t="shared" si="1"/>
        <v>100</v>
      </c>
    </row>
    <row r="33" spans="1:18" ht="14.1" customHeight="1" x14ac:dyDescent="0.25">
      <c r="A33" s="298">
        <v>10</v>
      </c>
      <c r="B33" s="313" t="str">
        <f>'PLANILHA ORÇAMENTÁRIA'!B118</f>
        <v>Mobiliários - Espaço Afinidade</v>
      </c>
      <c r="C33" s="301"/>
      <c r="D33" s="303">
        <f>'PLANILHA ORÇAMENTÁRIA'!K118</f>
        <v>0</v>
      </c>
      <c r="E33" s="99"/>
      <c r="F33" s="92"/>
      <c r="G33" s="92"/>
      <c r="H33" s="92"/>
      <c r="I33" s="94"/>
      <c r="J33" s="94"/>
      <c r="K33" s="96"/>
      <c r="L33" s="96"/>
      <c r="M33" s="4"/>
      <c r="N33" s="5">
        <f t="shared" si="0"/>
        <v>0</v>
      </c>
      <c r="O33" s="5">
        <f t="shared" si="1"/>
        <v>0</v>
      </c>
    </row>
    <row r="34" spans="1:18" x14ac:dyDescent="0.25">
      <c r="A34" s="298">
        <v>3</v>
      </c>
      <c r="B34" s="301"/>
      <c r="C34" s="301"/>
      <c r="D34" s="303"/>
      <c r="E34" s="99"/>
      <c r="F34" s="92"/>
      <c r="G34" s="92"/>
      <c r="H34" s="92"/>
      <c r="I34" s="98"/>
      <c r="J34" s="94"/>
      <c r="K34" s="260">
        <v>100</v>
      </c>
      <c r="L34" s="92">
        <f>K34/100*$D33</f>
        <v>0</v>
      </c>
      <c r="M34" s="4"/>
      <c r="N34" s="5">
        <f t="shared" si="0"/>
        <v>0</v>
      </c>
      <c r="O34" s="5">
        <f t="shared" si="1"/>
        <v>100</v>
      </c>
    </row>
    <row r="35" spans="1:18" ht="14.1" customHeight="1" x14ac:dyDescent="0.25">
      <c r="A35" s="298">
        <v>11</v>
      </c>
      <c r="B35" s="314" t="str">
        <f>'PLANILHA ORÇAMENTÁRIA'!B131</f>
        <v>Programação visual</v>
      </c>
      <c r="C35" s="315"/>
      <c r="D35" s="303">
        <f>'PLANILHA ORÇAMENTÁRIA'!K131</f>
        <v>0</v>
      </c>
      <c r="E35" s="94"/>
      <c r="F35" s="94"/>
      <c r="G35" s="94"/>
      <c r="H35" s="94"/>
      <c r="I35" s="96"/>
      <c r="J35" s="96"/>
      <c r="K35" s="96"/>
      <c r="L35" s="96"/>
      <c r="M35" s="4"/>
      <c r="N35" s="5">
        <f t="shared" si="0"/>
        <v>0</v>
      </c>
      <c r="O35" s="5">
        <f t="shared" si="1"/>
        <v>0</v>
      </c>
    </row>
    <row r="36" spans="1:18" x14ac:dyDescent="0.25">
      <c r="A36" s="298">
        <v>-17</v>
      </c>
      <c r="B36" s="315"/>
      <c r="C36" s="315"/>
      <c r="D36" s="303"/>
      <c r="E36" s="94"/>
      <c r="F36" s="94"/>
      <c r="G36" s="94"/>
      <c r="H36" s="94"/>
      <c r="I36" s="260">
        <v>20</v>
      </c>
      <c r="J36" s="92">
        <f>I36/100*$D35</f>
        <v>0</v>
      </c>
      <c r="K36" s="260">
        <v>80</v>
      </c>
      <c r="L36" s="92">
        <f>K36/100*$D35</f>
        <v>0</v>
      </c>
      <c r="M36" s="4"/>
      <c r="N36" s="5">
        <f t="shared" si="0"/>
        <v>0</v>
      </c>
      <c r="O36" s="5">
        <f t="shared" si="1"/>
        <v>100</v>
      </c>
    </row>
    <row r="37" spans="1:18" ht="14.1" customHeight="1" x14ac:dyDescent="0.25">
      <c r="A37" s="298">
        <v>12</v>
      </c>
      <c r="B37" s="314" t="str">
        <f>'PLANILHA ORÇAMENTÁRIA'!B172</f>
        <v>Serviços finais</v>
      </c>
      <c r="C37" s="315"/>
      <c r="D37" s="303">
        <f>'PLANILHA ORÇAMENTÁRIA'!K172</f>
        <v>0</v>
      </c>
      <c r="E37" s="99"/>
      <c r="F37" s="92"/>
      <c r="G37" s="92"/>
      <c r="H37" s="92"/>
      <c r="I37" s="94"/>
      <c r="J37" s="94"/>
      <c r="K37" s="93"/>
      <c r="L37" s="93"/>
      <c r="M37" s="4"/>
      <c r="N37" s="5">
        <f t="shared" si="0"/>
        <v>0</v>
      </c>
      <c r="O37" s="5">
        <f t="shared" si="1"/>
        <v>0</v>
      </c>
    </row>
    <row r="38" spans="1:18" x14ac:dyDescent="0.25">
      <c r="A38" s="298">
        <v>-27</v>
      </c>
      <c r="B38" s="315"/>
      <c r="C38" s="315"/>
      <c r="D38" s="303"/>
      <c r="E38" s="99"/>
      <c r="F38" s="92"/>
      <c r="G38" s="92"/>
      <c r="H38" s="92"/>
      <c r="I38" s="94"/>
      <c r="J38" s="94"/>
      <c r="K38" s="99">
        <v>100</v>
      </c>
      <c r="L38" s="92">
        <f>K38/100*$D37</f>
        <v>0</v>
      </c>
      <c r="M38" s="4"/>
      <c r="N38" s="5">
        <f t="shared" si="0"/>
        <v>0</v>
      </c>
      <c r="O38" s="5">
        <f t="shared" si="1"/>
        <v>100</v>
      </c>
    </row>
    <row r="39" spans="1:18" ht="14.1" customHeight="1" x14ac:dyDescent="0.25">
      <c r="A39" s="298">
        <v>13</v>
      </c>
      <c r="B39" s="314" t="str">
        <f>'PLANILHA ORÇAMENTÁRIA'!B174</f>
        <v>Instalações hidráulicas</v>
      </c>
      <c r="C39" s="315"/>
      <c r="D39" s="303">
        <f>'PLANILHA ORÇAMENTÁRIA'!K174</f>
        <v>0</v>
      </c>
      <c r="E39" s="93"/>
      <c r="F39" s="93"/>
      <c r="G39" s="93"/>
      <c r="H39" s="93"/>
      <c r="I39" s="93"/>
      <c r="J39" s="93"/>
      <c r="K39" s="93"/>
      <c r="L39" s="93"/>
      <c r="M39" s="4"/>
      <c r="N39" s="5">
        <f t="shared" si="0"/>
        <v>0</v>
      </c>
      <c r="O39" s="5">
        <f t="shared" si="1"/>
        <v>0</v>
      </c>
    </row>
    <row r="40" spans="1:18" x14ac:dyDescent="0.25">
      <c r="A40" s="298"/>
      <c r="B40" s="315"/>
      <c r="C40" s="315"/>
      <c r="D40" s="303"/>
      <c r="E40" s="94">
        <v>5</v>
      </c>
      <c r="F40" s="92">
        <f>E40/100*$D39</f>
        <v>0</v>
      </c>
      <c r="G40" s="92">
        <v>45</v>
      </c>
      <c r="H40" s="92">
        <f>G40/100*$D39</f>
        <v>0</v>
      </c>
      <c r="I40" s="98">
        <v>45</v>
      </c>
      <c r="J40" s="92">
        <f>I40/100*$D39</f>
        <v>0</v>
      </c>
      <c r="K40" s="99">
        <v>5</v>
      </c>
      <c r="L40" s="92">
        <f>K40/100*$D39</f>
        <v>0</v>
      </c>
      <c r="M40" s="4"/>
      <c r="N40" s="5">
        <f t="shared" si="0"/>
        <v>0</v>
      </c>
      <c r="O40" s="5">
        <f t="shared" si="1"/>
        <v>100</v>
      </c>
    </row>
    <row r="41" spans="1:18" x14ac:dyDescent="0.25">
      <c r="A41" s="298">
        <v>14</v>
      </c>
      <c r="B41" s="313" t="s">
        <v>162</v>
      </c>
      <c r="C41" s="301"/>
      <c r="D41" s="303">
        <f>'PLANILHA ORÇAMENTÁRIA'!K246</f>
        <v>0</v>
      </c>
      <c r="E41" s="94"/>
      <c r="F41" s="94"/>
      <c r="G41" s="93"/>
      <c r="H41" s="93"/>
      <c r="I41" s="93"/>
      <c r="J41" s="93"/>
      <c r="K41" s="94"/>
      <c r="L41" s="94"/>
      <c r="M41" s="4"/>
      <c r="N41" s="5">
        <f t="shared" si="0"/>
        <v>0</v>
      </c>
      <c r="O41" s="5">
        <f t="shared" si="1"/>
        <v>0</v>
      </c>
    </row>
    <row r="42" spans="1:18" x14ac:dyDescent="0.25">
      <c r="A42" s="316">
        <v>3</v>
      </c>
      <c r="B42" s="317"/>
      <c r="C42" s="317"/>
      <c r="D42" s="318"/>
      <c r="E42" s="101"/>
      <c r="F42" s="101"/>
      <c r="G42" s="102">
        <v>50</v>
      </c>
      <c r="H42" s="102">
        <f>G42/100*$D41</f>
        <v>0</v>
      </c>
      <c r="I42" s="261">
        <v>50</v>
      </c>
      <c r="J42" s="102">
        <f>I42/100*$D41</f>
        <v>0</v>
      </c>
      <c r="K42" s="261"/>
      <c r="L42" s="101"/>
      <c r="M42" s="4"/>
      <c r="N42" s="5">
        <f t="shared" si="0"/>
        <v>0</v>
      </c>
      <c r="O42" s="5">
        <f t="shared" si="1"/>
        <v>100</v>
      </c>
    </row>
    <row r="43" spans="1:18" ht="15" customHeight="1" x14ac:dyDescent="0.25">
      <c r="A43" s="85" t="s">
        <v>160</v>
      </c>
      <c r="B43" s="86" t="s">
        <v>565</v>
      </c>
      <c r="C43" s="87"/>
      <c r="D43" s="88">
        <f>SUM(D44:D57)</f>
        <v>0</v>
      </c>
      <c r="E43" s="89"/>
      <c r="F43" s="89"/>
      <c r="G43" s="89"/>
      <c r="H43" s="89"/>
      <c r="I43" s="89"/>
      <c r="J43" s="89"/>
      <c r="K43" s="89"/>
      <c r="L43" s="89"/>
      <c r="M43" s="4"/>
      <c r="N43" s="5"/>
      <c r="O43" s="5"/>
      <c r="P43" s="7">
        <f>SUM(D15:D42)</f>
        <v>0</v>
      </c>
      <c r="Q43" s="3">
        <f>'PLANILHA ORÇAMENTÁRIA'!K267</f>
        <v>0</v>
      </c>
      <c r="R43" s="8">
        <f>P43-Q43</f>
        <v>0</v>
      </c>
    </row>
    <row r="44" spans="1:18" ht="14.1" customHeight="1" x14ac:dyDescent="0.25">
      <c r="A44" s="320">
        <v>1</v>
      </c>
      <c r="B44" s="321" t="s">
        <v>566</v>
      </c>
      <c r="C44" s="321"/>
      <c r="D44" s="322">
        <f>'PLANILHA ORÇAMENTÁRIA'!K269</f>
        <v>0</v>
      </c>
      <c r="E44" s="103"/>
      <c r="F44" s="103"/>
      <c r="G44" s="103"/>
      <c r="H44" s="103"/>
      <c r="I44" s="103"/>
      <c r="J44" s="103"/>
      <c r="K44" s="103"/>
      <c r="L44" s="103"/>
      <c r="M44" s="4"/>
      <c r="N44" s="5">
        <f t="shared" si="0"/>
        <v>0</v>
      </c>
      <c r="O44" s="5">
        <f t="shared" si="1"/>
        <v>0</v>
      </c>
    </row>
    <row r="45" spans="1:18" x14ac:dyDescent="0.25">
      <c r="A45" s="319"/>
      <c r="B45" s="315"/>
      <c r="C45" s="315"/>
      <c r="D45" s="303"/>
      <c r="E45" s="94">
        <v>15</v>
      </c>
      <c r="F45" s="92">
        <f>E45/100*$D44</f>
        <v>0</v>
      </c>
      <c r="G45" s="92">
        <v>40</v>
      </c>
      <c r="H45" s="92">
        <f>G45/100*$D44</f>
        <v>0</v>
      </c>
      <c r="I45" s="260">
        <v>40</v>
      </c>
      <c r="J45" s="92">
        <f>I45/100*$D44</f>
        <v>0</v>
      </c>
      <c r="K45" s="94">
        <v>5</v>
      </c>
      <c r="L45" s="92">
        <f>K45/100*$D44</f>
        <v>0</v>
      </c>
      <c r="M45" s="4"/>
      <c r="N45" s="5">
        <f t="shared" si="0"/>
        <v>0</v>
      </c>
      <c r="O45" s="5">
        <f t="shared" si="1"/>
        <v>100</v>
      </c>
    </row>
    <row r="46" spans="1:18" ht="14.1" customHeight="1" x14ac:dyDescent="0.25">
      <c r="A46" s="319">
        <v>2</v>
      </c>
      <c r="B46" s="315" t="s">
        <v>567</v>
      </c>
      <c r="C46" s="315"/>
      <c r="D46" s="303">
        <f>'PLANILHA ORÇAMENTÁRIA'!K289</f>
        <v>0</v>
      </c>
      <c r="E46" s="93"/>
      <c r="F46" s="93"/>
      <c r="G46" s="93"/>
      <c r="H46" s="93"/>
      <c r="I46" s="93"/>
      <c r="J46" s="93"/>
      <c r="K46" s="94"/>
      <c r="L46" s="94"/>
      <c r="M46" s="4"/>
      <c r="N46" s="5">
        <f t="shared" si="0"/>
        <v>0</v>
      </c>
      <c r="O46" s="5">
        <f t="shared" si="1"/>
        <v>0</v>
      </c>
    </row>
    <row r="47" spans="1:18" x14ac:dyDescent="0.25">
      <c r="A47" s="319"/>
      <c r="B47" s="315"/>
      <c r="C47" s="315"/>
      <c r="D47" s="303"/>
      <c r="E47" s="95">
        <v>15</v>
      </c>
      <c r="F47" s="92">
        <f>E47/100*$D46</f>
        <v>0</v>
      </c>
      <c r="G47" s="91">
        <v>45</v>
      </c>
      <c r="H47" s="92">
        <f>G47/100*$D46</f>
        <v>0</v>
      </c>
      <c r="I47" s="100">
        <v>40</v>
      </c>
      <c r="J47" s="92">
        <f>I47/100*$D46</f>
        <v>0</v>
      </c>
      <c r="K47" s="94"/>
      <c r="L47" s="94"/>
      <c r="M47" s="4"/>
      <c r="N47" s="5">
        <f t="shared" si="0"/>
        <v>0</v>
      </c>
      <c r="O47" s="5">
        <f t="shared" si="1"/>
        <v>100</v>
      </c>
    </row>
    <row r="48" spans="1:18" x14ac:dyDescent="0.25">
      <c r="A48" s="319">
        <v>3</v>
      </c>
      <c r="B48" s="315" t="s">
        <v>568</v>
      </c>
      <c r="C48" s="315"/>
      <c r="D48" s="303">
        <f>'PLANILHA ORÇAMENTÁRIA'!K316</f>
        <v>0</v>
      </c>
      <c r="E48" s="93"/>
      <c r="F48" s="93"/>
      <c r="G48" s="93"/>
      <c r="H48" s="93"/>
      <c r="I48" s="93"/>
      <c r="J48" s="93"/>
      <c r="K48" s="98"/>
      <c r="L48" s="92"/>
      <c r="M48" s="4"/>
      <c r="N48" s="5">
        <f t="shared" si="0"/>
        <v>0</v>
      </c>
      <c r="O48" s="5">
        <f t="shared" si="1"/>
        <v>0</v>
      </c>
    </row>
    <row r="49" spans="1:18" x14ac:dyDescent="0.25">
      <c r="A49" s="319"/>
      <c r="B49" s="315"/>
      <c r="C49" s="315"/>
      <c r="D49" s="303"/>
      <c r="E49" s="95">
        <v>15</v>
      </c>
      <c r="F49" s="92">
        <f>E49/100*$D48</f>
        <v>0</v>
      </c>
      <c r="G49" s="91">
        <v>45</v>
      </c>
      <c r="H49" s="92">
        <f>G49/100*$D48</f>
        <v>0</v>
      </c>
      <c r="I49" s="100">
        <v>40</v>
      </c>
      <c r="J49" s="92">
        <f>I49/100*$D48</f>
        <v>0</v>
      </c>
      <c r="K49" s="98"/>
      <c r="L49" s="94"/>
      <c r="M49" s="4"/>
      <c r="N49" s="5">
        <f t="shared" si="0"/>
        <v>0</v>
      </c>
      <c r="O49" s="5">
        <f t="shared" si="1"/>
        <v>100</v>
      </c>
    </row>
    <row r="50" spans="1:18" ht="14.1" customHeight="1" x14ac:dyDescent="0.25">
      <c r="A50" s="319">
        <v>4</v>
      </c>
      <c r="B50" s="315" t="s">
        <v>569</v>
      </c>
      <c r="C50" s="315"/>
      <c r="D50" s="303">
        <f>'PLANILHA ORÇAMENTÁRIA'!K340</f>
        <v>0</v>
      </c>
      <c r="E50" s="93"/>
      <c r="F50" s="93"/>
      <c r="G50" s="93"/>
      <c r="H50" s="93"/>
      <c r="I50" s="93"/>
      <c r="J50" s="93"/>
      <c r="K50" s="94"/>
      <c r="L50" s="94"/>
      <c r="M50" s="4"/>
      <c r="N50" s="5">
        <f t="shared" si="0"/>
        <v>0</v>
      </c>
      <c r="O50" s="5">
        <f t="shared" si="1"/>
        <v>0</v>
      </c>
    </row>
    <row r="51" spans="1:18" x14ac:dyDescent="0.25">
      <c r="A51" s="319"/>
      <c r="B51" s="315"/>
      <c r="C51" s="315"/>
      <c r="D51" s="303"/>
      <c r="E51" s="95">
        <v>15</v>
      </c>
      <c r="F51" s="92">
        <f>E51/100*$D50</f>
        <v>0</v>
      </c>
      <c r="G51" s="91">
        <v>45</v>
      </c>
      <c r="H51" s="92">
        <f>G51/100*$D50</f>
        <v>0</v>
      </c>
      <c r="I51" s="100">
        <v>40</v>
      </c>
      <c r="J51" s="92">
        <f>I51/100*$D50</f>
        <v>0</v>
      </c>
      <c r="K51" s="94"/>
      <c r="L51" s="94"/>
      <c r="M51" s="4"/>
      <c r="N51" s="5">
        <f t="shared" si="0"/>
        <v>0</v>
      </c>
      <c r="O51" s="5">
        <f t="shared" si="1"/>
        <v>100</v>
      </c>
    </row>
    <row r="52" spans="1:18" ht="14.1" customHeight="1" x14ac:dyDescent="0.25">
      <c r="A52" s="319">
        <v>5</v>
      </c>
      <c r="B52" s="314" t="s">
        <v>581</v>
      </c>
      <c r="C52" s="315"/>
      <c r="D52" s="303">
        <f>'PLANILHA ORÇAMENTÁRIA'!K345</f>
        <v>0</v>
      </c>
      <c r="E52" s="93"/>
      <c r="F52" s="93"/>
      <c r="G52" s="93"/>
      <c r="H52" s="93"/>
      <c r="I52" s="93"/>
      <c r="J52" s="93"/>
      <c r="K52" s="94"/>
      <c r="L52" s="94"/>
      <c r="M52" s="4"/>
      <c r="N52" s="5">
        <f t="shared" si="0"/>
        <v>0</v>
      </c>
      <c r="O52" s="5">
        <f t="shared" si="1"/>
        <v>0</v>
      </c>
    </row>
    <row r="53" spans="1:18" x14ac:dyDescent="0.25">
      <c r="A53" s="319"/>
      <c r="B53" s="315"/>
      <c r="C53" s="315"/>
      <c r="D53" s="303"/>
      <c r="E53" s="95">
        <v>20</v>
      </c>
      <c r="F53" s="92">
        <f>E53/100*$D52</f>
        <v>0</v>
      </c>
      <c r="G53" s="91">
        <v>40</v>
      </c>
      <c r="H53" s="92">
        <f>G53/100*$D52</f>
        <v>0</v>
      </c>
      <c r="I53" s="95">
        <v>40</v>
      </c>
      <c r="J53" s="92">
        <f>I53/100*$D52</f>
        <v>0</v>
      </c>
      <c r="K53" s="94"/>
      <c r="L53" s="94"/>
      <c r="M53" s="4"/>
      <c r="N53" s="5">
        <f t="shared" si="0"/>
        <v>0</v>
      </c>
      <c r="O53" s="5">
        <f t="shared" si="1"/>
        <v>100</v>
      </c>
    </row>
    <row r="54" spans="1:18" ht="14.1" customHeight="1" x14ac:dyDescent="0.25">
      <c r="A54" s="319">
        <v>6</v>
      </c>
      <c r="B54" s="314" t="str">
        <f>'PLANILHA ORÇAMENTÁRIA'!B347</f>
        <v>Cortina metálica</v>
      </c>
      <c r="C54" s="315"/>
      <c r="D54" s="303">
        <f>'PLANILHA ORÇAMENTÁRIA'!K347</f>
        <v>0</v>
      </c>
      <c r="E54" s="94"/>
      <c r="F54" s="94"/>
      <c r="G54" s="93"/>
      <c r="H54" s="93"/>
      <c r="I54" s="94"/>
      <c r="J54" s="94"/>
      <c r="K54" s="94"/>
      <c r="L54" s="94"/>
      <c r="M54" s="4"/>
      <c r="N54" s="5">
        <f t="shared" ref="N54:N55" si="2">F54+H54+J54+L54</f>
        <v>0</v>
      </c>
      <c r="O54" s="5">
        <f t="shared" ref="O54:O55" si="3">E54+G54+I54+K54</f>
        <v>0</v>
      </c>
    </row>
    <row r="55" spans="1:18" x14ac:dyDescent="0.25">
      <c r="A55" s="319"/>
      <c r="B55" s="315"/>
      <c r="C55" s="315"/>
      <c r="D55" s="303"/>
      <c r="E55" s="94"/>
      <c r="F55" s="94"/>
      <c r="G55" s="91">
        <v>100</v>
      </c>
      <c r="H55" s="92">
        <f>G55/100*$D54</f>
        <v>0</v>
      </c>
      <c r="I55" s="94"/>
      <c r="J55" s="94"/>
      <c r="K55" s="94"/>
      <c r="L55" s="94"/>
      <c r="M55" s="4"/>
      <c r="N55" s="5">
        <f t="shared" si="2"/>
        <v>0</v>
      </c>
      <c r="O55" s="5">
        <f t="shared" si="3"/>
        <v>100</v>
      </c>
    </row>
    <row r="56" spans="1:18" ht="14.1" customHeight="1" x14ac:dyDescent="0.25">
      <c r="A56" s="319">
        <v>7</v>
      </c>
      <c r="B56" s="314" t="str">
        <f>'PLANILHA ORÇAMENTÁRIA'!B349</f>
        <v>PGDM</v>
      </c>
      <c r="C56" s="315"/>
      <c r="D56" s="303">
        <f>'PLANILHA ORÇAMENTÁRIA'!K349</f>
        <v>0</v>
      </c>
      <c r="E56" s="94"/>
      <c r="F56" s="94"/>
      <c r="G56" s="93"/>
      <c r="H56" s="93"/>
      <c r="I56" s="94"/>
      <c r="J56" s="94"/>
      <c r="K56" s="94"/>
      <c r="L56" s="94"/>
      <c r="M56" s="4"/>
      <c r="N56" s="5">
        <f t="shared" ref="N56:N57" si="4">F56+H56+J56+L56</f>
        <v>0</v>
      </c>
      <c r="O56" s="5">
        <f t="shared" ref="O56:O57" si="5">E56+G56+I56+K56</f>
        <v>0</v>
      </c>
    </row>
    <row r="57" spans="1:18" x14ac:dyDescent="0.25">
      <c r="A57" s="324"/>
      <c r="B57" s="325"/>
      <c r="C57" s="325"/>
      <c r="D57" s="318"/>
      <c r="E57" s="101"/>
      <c r="F57" s="101"/>
      <c r="G57" s="262">
        <v>100</v>
      </c>
      <c r="H57" s="102">
        <f>G57/100*$D56</f>
        <v>0</v>
      </c>
      <c r="I57" s="101"/>
      <c r="J57" s="101"/>
      <c r="K57" s="101"/>
      <c r="L57" s="101"/>
      <c r="M57" s="4"/>
      <c r="N57" s="5">
        <f t="shared" si="4"/>
        <v>0</v>
      </c>
      <c r="O57" s="5">
        <f t="shared" si="5"/>
        <v>100</v>
      </c>
    </row>
    <row r="58" spans="1:18" ht="15" customHeight="1" x14ac:dyDescent="0.25">
      <c r="A58" s="85" t="s">
        <v>161</v>
      </c>
      <c r="B58" s="86" t="s">
        <v>570</v>
      </c>
      <c r="C58" s="87"/>
      <c r="D58" s="88">
        <f>SUM(D59:D66)</f>
        <v>0</v>
      </c>
      <c r="E58" s="89"/>
      <c r="F58" s="89"/>
      <c r="G58" s="89"/>
      <c r="H58" s="89"/>
      <c r="I58" s="89"/>
      <c r="J58" s="89"/>
      <c r="K58" s="89"/>
      <c r="L58" s="89"/>
      <c r="M58" s="4"/>
      <c r="N58" s="5"/>
      <c r="O58" s="5"/>
      <c r="P58" s="7">
        <f>SUM(D44:D55)</f>
        <v>0</v>
      </c>
      <c r="Q58" s="9">
        <f>'PLANILHA ORÇAMENTÁRIA'!M351</f>
        <v>0</v>
      </c>
      <c r="R58" s="8">
        <f>P58-Q58</f>
        <v>0</v>
      </c>
    </row>
    <row r="59" spans="1:18" ht="14.1" customHeight="1" x14ac:dyDescent="0.25">
      <c r="A59" s="320">
        <v>1</v>
      </c>
      <c r="B59" s="321" t="s">
        <v>141</v>
      </c>
      <c r="C59" s="321"/>
      <c r="D59" s="322">
        <f>'PLANILHA ORÇAMENTÁRIA'!K354</f>
        <v>0</v>
      </c>
      <c r="E59" s="103"/>
      <c r="F59" s="103"/>
      <c r="G59" s="103"/>
      <c r="H59" s="103"/>
      <c r="I59" s="103"/>
      <c r="J59" s="103"/>
      <c r="K59" s="103"/>
      <c r="L59" s="103"/>
      <c r="M59" s="4"/>
      <c r="N59" s="5">
        <f t="shared" si="0"/>
        <v>0</v>
      </c>
      <c r="O59" s="5">
        <f t="shared" si="1"/>
        <v>0</v>
      </c>
    </row>
    <row r="60" spans="1:18" x14ac:dyDescent="0.25">
      <c r="A60" s="319"/>
      <c r="B60" s="315"/>
      <c r="C60" s="315"/>
      <c r="D60" s="303"/>
      <c r="E60" s="95">
        <v>15</v>
      </c>
      <c r="F60" s="92">
        <f>E60/100*$D59</f>
        <v>0</v>
      </c>
      <c r="G60" s="91">
        <v>40</v>
      </c>
      <c r="H60" s="92">
        <f>G60/100*$D59</f>
        <v>0</v>
      </c>
      <c r="I60" s="95">
        <v>40</v>
      </c>
      <c r="J60" s="92">
        <f>I60/100*$D59</f>
        <v>0</v>
      </c>
      <c r="K60" s="95">
        <v>5</v>
      </c>
      <c r="L60" s="92">
        <f>K60/100*$D59</f>
        <v>0</v>
      </c>
      <c r="M60" s="4"/>
      <c r="N60" s="5">
        <f>F60+H60+J60+L60</f>
        <v>0</v>
      </c>
      <c r="O60" s="5">
        <f t="shared" si="1"/>
        <v>100</v>
      </c>
    </row>
    <row r="61" spans="1:18" ht="14.1" customHeight="1" x14ac:dyDescent="0.25">
      <c r="A61" s="298">
        <v>2</v>
      </c>
      <c r="B61" s="301" t="s">
        <v>467</v>
      </c>
      <c r="C61" s="301"/>
      <c r="D61" s="303">
        <f>'PLANILHA ORÇAMENTÁRIA'!K429</f>
        <v>0</v>
      </c>
      <c r="E61" s="93"/>
      <c r="F61" s="93"/>
      <c r="G61" s="93"/>
      <c r="H61" s="93"/>
      <c r="I61" s="93"/>
      <c r="J61" s="93"/>
      <c r="K61" s="93"/>
      <c r="L61" s="93"/>
      <c r="M61" s="4"/>
      <c r="N61" s="5">
        <f t="shared" si="0"/>
        <v>0</v>
      </c>
      <c r="O61" s="5">
        <f t="shared" si="1"/>
        <v>0</v>
      </c>
    </row>
    <row r="62" spans="1:18" x14ac:dyDescent="0.25">
      <c r="A62" s="298"/>
      <c r="B62" s="301"/>
      <c r="C62" s="301"/>
      <c r="D62" s="303"/>
      <c r="E62" s="95">
        <v>15</v>
      </c>
      <c r="F62" s="92">
        <f t="shared" ref="F62" si="6">E62/100*$D61</f>
        <v>0</v>
      </c>
      <c r="G62" s="91">
        <v>40</v>
      </c>
      <c r="H62" s="92">
        <f t="shared" ref="H62" si="7">G62/100*$D61</f>
        <v>0</v>
      </c>
      <c r="I62" s="95">
        <v>40</v>
      </c>
      <c r="J62" s="92">
        <f t="shared" ref="J62" si="8">I62/100*$D61</f>
        <v>0</v>
      </c>
      <c r="K62" s="95">
        <v>5</v>
      </c>
      <c r="L62" s="92">
        <f t="shared" ref="L62" si="9">K62/100*$D61</f>
        <v>0</v>
      </c>
      <c r="M62" s="4"/>
      <c r="N62" s="5">
        <f t="shared" si="0"/>
        <v>0</v>
      </c>
      <c r="O62" s="5">
        <f t="shared" si="1"/>
        <v>100</v>
      </c>
    </row>
    <row r="63" spans="1:18" ht="14.1" customHeight="1" x14ac:dyDescent="0.25">
      <c r="A63" s="319">
        <v>3</v>
      </c>
      <c r="B63" s="301" t="s">
        <v>507</v>
      </c>
      <c r="C63" s="301"/>
      <c r="D63" s="303">
        <f>'PLANILHA ORÇAMENTÁRIA'!K474</f>
        <v>0</v>
      </c>
      <c r="E63" s="93"/>
      <c r="F63" s="93"/>
      <c r="G63" s="93"/>
      <c r="H63" s="93"/>
      <c r="I63" s="93"/>
      <c r="J63" s="93"/>
      <c r="K63" s="93"/>
      <c r="L63" s="93"/>
      <c r="M63" s="4"/>
      <c r="N63" s="5">
        <f t="shared" si="0"/>
        <v>0</v>
      </c>
      <c r="O63" s="5">
        <f t="shared" si="1"/>
        <v>0</v>
      </c>
    </row>
    <row r="64" spans="1:18" x14ac:dyDescent="0.25">
      <c r="A64" s="319"/>
      <c r="B64" s="301"/>
      <c r="C64" s="301"/>
      <c r="D64" s="303"/>
      <c r="E64" s="95">
        <v>15</v>
      </c>
      <c r="F64" s="92">
        <f t="shared" ref="F64" si="10">E64/100*$D63</f>
        <v>0</v>
      </c>
      <c r="G64" s="91">
        <v>40</v>
      </c>
      <c r="H64" s="92">
        <f t="shared" ref="H64" si="11">G64/100*$D63</f>
        <v>0</v>
      </c>
      <c r="I64" s="95">
        <v>40</v>
      </c>
      <c r="J64" s="92">
        <f t="shared" ref="J64" si="12">I64/100*$D63</f>
        <v>0</v>
      </c>
      <c r="K64" s="95">
        <v>5</v>
      </c>
      <c r="L64" s="92">
        <f t="shared" ref="L64" si="13">K64/100*$D63</f>
        <v>0</v>
      </c>
      <c r="M64" s="4"/>
      <c r="N64" s="5">
        <f t="shared" si="0"/>
        <v>0</v>
      </c>
      <c r="O64" s="5">
        <f t="shared" si="1"/>
        <v>100</v>
      </c>
    </row>
    <row r="65" spans="1:18" ht="14.1" customHeight="1" x14ac:dyDescent="0.25">
      <c r="A65" s="298">
        <v>4</v>
      </c>
      <c r="B65" s="301" t="s">
        <v>524</v>
      </c>
      <c r="C65" s="301"/>
      <c r="D65" s="303">
        <f>'PLANILHA ORÇAMENTÁRIA'!K486</f>
        <v>0</v>
      </c>
      <c r="E65" s="93"/>
      <c r="F65" s="93"/>
      <c r="G65" s="93"/>
      <c r="H65" s="93"/>
      <c r="I65" s="93"/>
      <c r="J65" s="93"/>
      <c r="K65" s="93"/>
      <c r="L65" s="93"/>
      <c r="M65" s="4"/>
      <c r="N65" s="5">
        <f t="shared" si="0"/>
        <v>0</v>
      </c>
      <c r="O65" s="5">
        <f t="shared" si="1"/>
        <v>0</v>
      </c>
    </row>
    <row r="66" spans="1:18" ht="15" thickBot="1" x14ac:dyDescent="0.3">
      <c r="A66" s="328"/>
      <c r="B66" s="329"/>
      <c r="C66" s="329"/>
      <c r="D66" s="330"/>
      <c r="E66" s="104">
        <v>15</v>
      </c>
      <c r="F66" s="105">
        <f t="shared" ref="F66" si="14">E66/100*$D65</f>
        <v>0</v>
      </c>
      <c r="G66" s="263">
        <v>40</v>
      </c>
      <c r="H66" s="105">
        <f t="shared" ref="H66" si="15">G66/100*$D65</f>
        <v>0</v>
      </c>
      <c r="I66" s="104">
        <v>40</v>
      </c>
      <c r="J66" s="105">
        <f t="shared" ref="J66" si="16">I66/100*$D65</f>
        <v>0</v>
      </c>
      <c r="K66" s="104">
        <v>5</v>
      </c>
      <c r="L66" s="105">
        <f t="shared" ref="L66" si="17">K66/100*$D65</f>
        <v>0</v>
      </c>
      <c r="M66" s="4"/>
      <c r="N66" s="5">
        <f t="shared" si="0"/>
        <v>0</v>
      </c>
      <c r="O66" s="5">
        <f t="shared" si="1"/>
        <v>100</v>
      </c>
    </row>
    <row r="67" spans="1:18" x14ac:dyDescent="0.25">
      <c r="A67" s="331" t="s">
        <v>31</v>
      </c>
      <c r="B67" s="331"/>
      <c r="C67" s="331"/>
      <c r="D67" s="106">
        <f>SUM(D14:D66)/2</f>
        <v>0</v>
      </c>
      <c r="E67" s="106"/>
      <c r="F67" s="106">
        <f>SUM(F15:F66)</f>
        <v>0</v>
      </c>
      <c r="G67" s="106"/>
      <c r="H67" s="106">
        <f>SUM(H15:H66)</f>
        <v>0</v>
      </c>
      <c r="I67" s="106"/>
      <c r="J67" s="106">
        <f>SUM(J15:J66)</f>
        <v>0</v>
      </c>
      <c r="K67" s="106"/>
      <c r="L67" s="106">
        <f>SUM(L15:L66)</f>
        <v>0</v>
      </c>
      <c r="M67" s="4"/>
      <c r="N67" s="5">
        <f>SUM(N16:N66)</f>
        <v>0</v>
      </c>
      <c r="O67" s="5">
        <f>F67+H67+J67+L67</f>
        <v>0</v>
      </c>
      <c r="P67" s="7">
        <f>SUM(D59:D66)</f>
        <v>0</v>
      </c>
      <c r="Q67" s="3">
        <f>'PLANILHA ORÇAMENTÁRIA'!K512</f>
        <v>0</v>
      </c>
      <c r="R67" s="8">
        <f>P67-Q67</f>
        <v>0</v>
      </c>
    </row>
    <row r="68" spans="1:18" ht="15" thickBot="1" x14ac:dyDescent="0.3">
      <c r="A68" s="332"/>
      <c r="B68" s="332"/>
      <c r="C68" s="332"/>
      <c r="D68" s="107" t="e">
        <f>SUM(E68:L68)</f>
        <v>#DIV/0!</v>
      </c>
      <c r="E68" s="326" t="e">
        <f>F67/$D$67</f>
        <v>#DIV/0!</v>
      </c>
      <c r="F68" s="326"/>
      <c r="G68" s="326" t="e">
        <f>H67/$D$67</f>
        <v>#DIV/0!</v>
      </c>
      <c r="H68" s="326"/>
      <c r="I68" s="326" t="e">
        <f>J67/$D$67</f>
        <v>#DIV/0!</v>
      </c>
      <c r="J68" s="326"/>
      <c r="K68" s="326" t="e">
        <f>L67/$D$67</f>
        <v>#DIV/0!</v>
      </c>
      <c r="L68" s="326"/>
      <c r="M68" s="4"/>
      <c r="N68" s="4"/>
      <c r="O68" s="5">
        <f>O67-N67</f>
        <v>0</v>
      </c>
      <c r="P68" s="7">
        <f>SUM(P43:P67)</f>
        <v>0</v>
      </c>
      <c r="Q68" s="9">
        <f>'PLANILHA ORÇAMENTÁRIA'!K514</f>
        <v>0</v>
      </c>
      <c r="R68" s="8">
        <f>P68-Q68</f>
        <v>0</v>
      </c>
    </row>
    <row r="69" spans="1:18" ht="15.75" customHeight="1" thickBot="1" x14ac:dyDescent="0.3">
      <c r="A69" s="333" t="s">
        <v>571</v>
      </c>
      <c r="B69" s="333"/>
      <c r="C69" s="333"/>
      <c r="D69" s="241">
        <f>TRUNC(D67*(1+$L$3),2)</f>
        <v>0</v>
      </c>
      <c r="E69" s="327">
        <f>TRUNC(F67*(1+$L$3),2)</f>
        <v>0</v>
      </c>
      <c r="F69" s="327"/>
      <c r="G69" s="327">
        <f>TRUNC(H67*(1+$L$3),2)</f>
        <v>0</v>
      </c>
      <c r="H69" s="327"/>
      <c r="I69" s="327">
        <f>TRUNC(J67*(1+$L$3),2)</f>
        <v>0</v>
      </c>
      <c r="J69" s="327"/>
      <c r="K69" s="327">
        <f>TRUNC(L67*(1+$L$3),2)</f>
        <v>0</v>
      </c>
      <c r="L69" s="327"/>
      <c r="M69" s="4"/>
      <c r="N69" s="10">
        <f>E69+G69+I69+K69</f>
        <v>0</v>
      </c>
      <c r="O69" s="10">
        <f>N69-D69</f>
        <v>0</v>
      </c>
      <c r="P69" s="11">
        <f>D69</f>
        <v>0</v>
      </c>
      <c r="Q69" s="12">
        <f>'PLANILHA ORÇAMENTÁRIA'!G514</f>
        <v>0</v>
      </c>
      <c r="R69" s="8">
        <f>P69-Q69</f>
        <v>0</v>
      </c>
    </row>
    <row r="70" spans="1:18" x14ac:dyDescent="0.25">
      <c r="A70" s="13"/>
      <c r="C70" s="13"/>
      <c r="D70" s="16"/>
      <c r="E70" s="16"/>
      <c r="F70" s="16"/>
      <c r="G70" s="16"/>
      <c r="H70" s="16"/>
      <c r="I70" s="16"/>
      <c r="J70" s="16"/>
      <c r="K70" s="25"/>
      <c r="L70" s="25"/>
      <c r="M70" s="4"/>
      <c r="N70" s="4"/>
      <c r="O70" s="4"/>
    </row>
    <row r="71" spans="1:18" ht="15" hidden="1" customHeight="1" x14ac:dyDescent="0.25">
      <c r="A71" s="323" t="s">
        <v>572</v>
      </c>
      <c r="B71" s="323"/>
      <c r="C71" s="13"/>
      <c r="D71" s="16"/>
      <c r="E71" s="16"/>
      <c r="F71" s="16"/>
      <c r="G71" s="16"/>
      <c r="H71" s="16"/>
      <c r="I71" s="26"/>
      <c r="J71" s="16"/>
      <c r="K71" s="25"/>
      <c r="L71" s="25"/>
      <c r="M71" s="4"/>
      <c r="N71" s="4"/>
      <c r="O71" s="4"/>
    </row>
    <row r="72" spans="1:18" hidden="1" x14ac:dyDescent="0.3">
      <c r="A72" s="13" t="s">
        <v>573</v>
      </c>
      <c r="B72" s="14">
        <v>0.25</v>
      </c>
      <c r="C72" s="15"/>
      <c r="D72" s="17"/>
      <c r="E72" s="16"/>
      <c r="F72" s="16">
        <f>SUM(F14:F66)</f>
        <v>0</v>
      </c>
      <c r="G72" s="16"/>
      <c r="H72" s="16">
        <f>SUM(H14:H66)</f>
        <v>0</v>
      </c>
      <c r="I72" s="16"/>
      <c r="J72" s="16">
        <f>SUM(J14:J66)</f>
        <v>0</v>
      </c>
      <c r="K72" s="27"/>
      <c r="L72" s="16">
        <f>SUM(L14:L66)</f>
        <v>0</v>
      </c>
      <c r="N72" s="7">
        <f>SUM(F72:L72)</f>
        <v>0</v>
      </c>
    </row>
    <row r="73" spans="1:18" hidden="1" x14ac:dyDescent="0.3">
      <c r="A73" s="13"/>
      <c r="D73" s="17"/>
      <c r="F73" s="28">
        <f>F72-F67</f>
        <v>0</v>
      </c>
      <c r="H73" s="28">
        <f>H72-H67</f>
        <v>0</v>
      </c>
      <c r="J73" s="28">
        <f>J72-J67</f>
        <v>0</v>
      </c>
      <c r="L73" s="28">
        <f>L72-L67</f>
        <v>0</v>
      </c>
      <c r="N73" s="6">
        <f>'PLANILHA ORÇAMENTÁRIA'!G513</f>
        <v>0</v>
      </c>
    </row>
    <row r="74" spans="1:18" x14ac:dyDescent="0.3">
      <c r="D74" s="18"/>
      <c r="I74" s="29"/>
      <c r="N74" s="6">
        <f>N73-N72</f>
        <v>0</v>
      </c>
    </row>
    <row r="75" spans="1:18" x14ac:dyDescent="0.3">
      <c r="D75" s="19"/>
      <c r="E75" s="30"/>
      <c r="I75" s="28"/>
      <c r="N75" s="6">
        <f>N73-D67</f>
        <v>0</v>
      </c>
    </row>
  </sheetData>
  <sheetProtection algorithmName="SHA-512" hashValue="LnlRXY4IUUZOFvOJILKU0zJ50EIf9JstKcj0QWRamcJO/b0EwpWIuIy/BiKrtjD1tM+6TW+du8Fzil1hiEbwHg==" saltValue="cZK34BIWqZ3j8SrzQ/ltbg==" spinCount="100000" sheet="1" objects="1" scenarios="1" selectLockedCells="1"/>
  <mergeCells count="108">
    <mergeCell ref="E68:F68"/>
    <mergeCell ref="G68:H68"/>
    <mergeCell ref="I68:J68"/>
    <mergeCell ref="K68:L68"/>
    <mergeCell ref="E69:F69"/>
    <mergeCell ref="G69:H69"/>
    <mergeCell ref="I69:J69"/>
    <mergeCell ref="K69:L69"/>
    <mergeCell ref="A65:A66"/>
    <mergeCell ref="B65:C66"/>
    <mergeCell ref="D65:D66"/>
    <mergeCell ref="A67:C68"/>
    <mergeCell ref="A69:C69"/>
    <mergeCell ref="A71:B71"/>
    <mergeCell ref="A61:A62"/>
    <mergeCell ref="B61:C62"/>
    <mergeCell ref="D61:D62"/>
    <mergeCell ref="A63:A64"/>
    <mergeCell ref="B63:C64"/>
    <mergeCell ref="D63:D64"/>
    <mergeCell ref="A52:A53"/>
    <mergeCell ref="B52:C53"/>
    <mergeCell ref="D52:D53"/>
    <mergeCell ref="A59:A60"/>
    <mergeCell ref="B59:C60"/>
    <mergeCell ref="D59:D60"/>
    <mergeCell ref="A54:A55"/>
    <mergeCell ref="B54:C55"/>
    <mergeCell ref="D54:D55"/>
    <mergeCell ref="A56:A57"/>
    <mergeCell ref="B56:C57"/>
    <mergeCell ref="D56:D57"/>
    <mergeCell ref="A48:A49"/>
    <mergeCell ref="B48:C49"/>
    <mergeCell ref="D48:D49"/>
    <mergeCell ref="A50:A51"/>
    <mergeCell ref="B50:C51"/>
    <mergeCell ref="D50:D51"/>
    <mergeCell ref="A44:A45"/>
    <mergeCell ref="B44:C45"/>
    <mergeCell ref="D44:D45"/>
    <mergeCell ref="A46:A47"/>
    <mergeCell ref="B46:C47"/>
    <mergeCell ref="D46:D47"/>
    <mergeCell ref="A39:A40"/>
    <mergeCell ref="B39:C40"/>
    <mergeCell ref="D39:D40"/>
    <mergeCell ref="A41:A42"/>
    <mergeCell ref="B41:C42"/>
    <mergeCell ref="D41:D42"/>
    <mergeCell ref="A35:A36"/>
    <mergeCell ref="B35:C36"/>
    <mergeCell ref="D35:D36"/>
    <mergeCell ref="A37:A38"/>
    <mergeCell ref="B37:C38"/>
    <mergeCell ref="D37:D38"/>
    <mergeCell ref="A31:A32"/>
    <mergeCell ref="B31:C32"/>
    <mergeCell ref="D31:D32"/>
    <mergeCell ref="A33:A34"/>
    <mergeCell ref="B33:C34"/>
    <mergeCell ref="D33:D34"/>
    <mergeCell ref="A27:A28"/>
    <mergeCell ref="B27:C28"/>
    <mergeCell ref="D27:D28"/>
    <mergeCell ref="A29:A30"/>
    <mergeCell ref="B29:C30"/>
    <mergeCell ref="D29:D30"/>
    <mergeCell ref="A23:A24"/>
    <mergeCell ref="B23:C24"/>
    <mergeCell ref="D23:D24"/>
    <mergeCell ref="A25:A26"/>
    <mergeCell ref="B25:C26"/>
    <mergeCell ref="D25:D26"/>
    <mergeCell ref="A19:A20"/>
    <mergeCell ref="B19:C20"/>
    <mergeCell ref="D19:D20"/>
    <mergeCell ref="A21:A22"/>
    <mergeCell ref="B21:C22"/>
    <mergeCell ref="D21:D22"/>
    <mergeCell ref="A15:A16"/>
    <mergeCell ref="B15:C16"/>
    <mergeCell ref="D15:D16"/>
    <mergeCell ref="A17:A18"/>
    <mergeCell ref="B17:C18"/>
    <mergeCell ref="D17:D18"/>
    <mergeCell ref="J9:L9"/>
    <mergeCell ref="A11:A13"/>
    <mergeCell ref="B11:C13"/>
    <mergeCell ref="D11:D13"/>
    <mergeCell ref="E11:L11"/>
    <mergeCell ref="E12:F12"/>
    <mergeCell ref="G12:H12"/>
    <mergeCell ref="I12:J12"/>
    <mergeCell ref="B9:H9"/>
    <mergeCell ref="A5:E5"/>
    <mergeCell ref="I3:K3"/>
    <mergeCell ref="I4:K4"/>
    <mergeCell ref="I5:K5"/>
    <mergeCell ref="A1:L2"/>
    <mergeCell ref="A10:L10"/>
    <mergeCell ref="K12:L12"/>
    <mergeCell ref="A6:E6"/>
    <mergeCell ref="A7:L7"/>
    <mergeCell ref="J8:L8"/>
    <mergeCell ref="A3:F3"/>
    <mergeCell ref="A4:F4"/>
    <mergeCell ref="B8:E8"/>
  </mergeCells>
  <pageMargins left="0.511811024" right="0.511811024" top="0.78740157499999996" bottom="0.78740157499999996" header="0.31496062000000002" footer="0.31496062000000002"/>
  <pageSetup paperSize="9" scale="75" orientation="landscape" r:id="rId1"/>
  <ignoredErrors>
    <ignoredError sqref="D15 D17 D19 D21 D23 D25 D27 D29 D31 D33 D35 D37 D39 D41 D46 D48 D50 D52 D54 D56 D59 D6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PLANILHA ORÇAMENTÁRIA</vt:lpstr>
      <vt:lpstr>BDI</vt:lpstr>
      <vt:lpstr>CRONOGRAMA</vt:lpstr>
      <vt:lpstr>BDI!Area_de_impressao</vt:lpstr>
      <vt:lpstr>CRONOGRAMA!Area_de_impressao</vt:lpstr>
      <vt:lpstr>'PLANILHA ORÇAMENTÁRIA'!Area_de_impressao</vt:lpstr>
      <vt:lpstr>'PLANILHA ORÇAMENTÁRIA'!Titulos_de_impressao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dc:creator>
  <cp:lastModifiedBy>Jose Henrique Ferreira</cp:lastModifiedBy>
  <cp:lastPrinted>2021-01-29T11:37:50Z</cp:lastPrinted>
  <dcterms:created xsi:type="dcterms:W3CDTF">2007-06-21T16:40:40Z</dcterms:created>
  <dcterms:modified xsi:type="dcterms:W3CDTF">2021-04-01T13:57:50Z</dcterms:modified>
</cp:coreProperties>
</file>